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(ChangeME)\Downloads\"/>
    </mc:Choice>
  </mc:AlternateContent>
  <bookViews>
    <workbookView xWindow="0" yWindow="0" windowWidth="19200" windowHeight="7248"/>
  </bookViews>
  <sheets>
    <sheet name="Загальні результати" sheetId="1" r:id="rId1"/>
    <sheet name="Реєстрація" sheetId="2" r:id="rId2"/>
    <sheet name="NFS Kozaks" sheetId="3" r:id="rId3"/>
    <sheet name="Buro 11 NFS" sheetId="4" r:id="rId4"/>
    <sheet name="NFS Kyiv Legends" sheetId="5" r:id="rId5"/>
    <sheet name="NFS ASS Racing Team" sheetId="6" r:id="rId6"/>
    <sheet name="NFS Forward&amp;UP" sheetId="7" r:id="rId7"/>
    <sheet name="NFS Stack Systems RT" sheetId="8" r:id="rId8"/>
    <sheet name="MST" sheetId="9" r:id="rId9"/>
    <sheet name="Chaos Racing Team" sheetId="10" r:id="rId10"/>
    <sheet name="No Give Up" sheetId="11" r:id="rId11"/>
    <sheet name="Cherkasy RT1" sheetId="12" r:id="rId12"/>
    <sheet name="PhD Racing" sheetId="13" r:id="rId13"/>
    <sheet name="Gendarmes" sheetId="14" r:id="rId14"/>
  </sheets>
  <calcPr calcId="152511"/>
  <extLst>
    <ext uri="GoogleSheetsCustomDataVersion1">
      <go:sheetsCustomData xmlns:go="http://customooxmlschemas.google.com/" r:id="rId18" roundtripDataSignature="AMtx7mixlNAWV7NiteUvlJTZ2wad+MKfpQ=="/>
    </ext>
  </extLst>
</workbook>
</file>

<file path=xl/calcChain.xml><?xml version="1.0" encoding="utf-8"?>
<calcChain xmlns="http://schemas.openxmlformats.org/spreadsheetml/2006/main">
  <c r="J20" i="14" l="1"/>
  <c r="I20" i="14"/>
  <c r="H20" i="14"/>
  <c r="G20" i="14"/>
  <c r="F20" i="14"/>
  <c r="E20" i="14"/>
  <c r="D20" i="14"/>
  <c r="C20" i="14"/>
  <c r="G18" i="14"/>
  <c r="G17" i="14"/>
  <c r="F17" i="14"/>
  <c r="M16" i="14"/>
  <c r="L16" i="14"/>
  <c r="G16" i="14"/>
  <c r="I15" i="14"/>
  <c r="J15" i="14" s="1"/>
  <c r="G15" i="14"/>
  <c r="H15" i="14" s="1"/>
  <c r="F15" i="14"/>
  <c r="E15" i="14"/>
  <c r="J14" i="14"/>
  <c r="H14" i="14"/>
  <c r="G14" i="14"/>
  <c r="F14" i="14"/>
  <c r="E14" i="14"/>
  <c r="J13" i="14"/>
  <c r="G13" i="14"/>
  <c r="H13" i="14" s="1"/>
  <c r="F13" i="14"/>
  <c r="E13" i="14"/>
  <c r="J12" i="14"/>
  <c r="G12" i="14"/>
  <c r="F12" i="14"/>
  <c r="H12" i="14" s="1"/>
  <c r="E12" i="14"/>
  <c r="J11" i="14"/>
  <c r="G11" i="14"/>
  <c r="H11" i="14" s="1"/>
  <c r="H17" i="14" s="1"/>
  <c r="F11" i="14"/>
  <c r="E11" i="14"/>
  <c r="J10" i="14"/>
  <c r="G10" i="14"/>
  <c r="F10" i="14"/>
  <c r="H10" i="14" s="1"/>
  <c r="E10" i="14"/>
  <c r="J9" i="14"/>
  <c r="K9" i="14" s="1"/>
  <c r="G9" i="14"/>
  <c r="H9" i="14" s="1"/>
  <c r="F9" i="14"/>
  <c r="E9" i="14"/>
  <c r="K8" i="14"/>
  <c r="K10" i="14" s="1"/>
  <c r="K12" i="14" s="1"/>
  <c r="K14" i="14" s="1"/>
  <c r="J8" i="14"/>
  <c r="H8" i="14"/>
  <c r="G8" i="14"/>
  <c r="F8" i="14"/>
  <c r="E8" i="14"/>
  <c r="D8" i="14"/>
  <c r="D9" i="14" s="1"/>
  <c r="D10" i="14" s="1"/>
  <c r="D11" i="14" s="1"/>
  <c r="D12" i="14" s="1"/>
  <c r="D13" i="14" s="1"/>
  <c r="D14" i="14" s="1"/>
  <c r="D15" i="14" s="1"/>
  <c r="J20" i="13"/>
  <c r="I20" i="13"/>
  <c r="H20" i="13"/>
  <c r="G20" i="13"/>
  <c r="F20" i="13"/>
  <c r="E20" i="13"/>
  <c r="D20" i="13"/>
  <c r="C20" i="13"/>
  <c r="G18" i="13"/>
  <c r="G17" i="13"/>
  <c r="F17" i="13"/>
  <c r="M16" i="13"/>
  <c r="L16" i="13"/>
  <c r="G16" i="13"/>
  <c r="I15" i="13"/>
  <c r="J15" i="13" s="1"/>
  <c r="G15" i="13"/>
  <c r="H15" i="13" s="1"/>
  <c r="F15" i="13"/>
  <c r="E15" i="13"/>
  <c r="J14" i="13"/>
  <c r="H14" i="13"/>
  <c r="G14" i="13"/>
  <c r="F14" i="13"/>
  <c r="E14" i="13"/>
  <c r="J13" i="13"/>
  <c r="G13" i="13"/>
  <c r="H13" i="13" s="1"/>
  <c r="F13" i="13"/>
  <c r="E13" i="13"/>
  <c r="J12" i="13"/>
  <c r="G12" i="13"/>
  <c r="F12" i="13"/>
  <c r="H12" i="13" s="1"/>
  <c r="E12" i="13"/>
  <c r="J11" i="13"/>
  <c r="G11" i="13"/>
  <c r="H11" i="13" s="1"/>
  <c r="H17" i="13" s="1"/>
  <c r="F11" i="13"/>
  <c r="E11" i="13"/>
  <c r="J10" i="13"/>
  <c r="G10" i="13"/>
  <c r="F10" i="13"/>
  <c r="H10" i="13" s="1"/>
  <c r="E10" i="13"/>
  <c r="J9" i="13"/>
  <c r="K9" i="13" s="1"/>
  <c r="G9" i="13"/>
  <c r="H9" i="13" s="1"/>
  <c r="F9" i="13"/>
  <c r="E9" i="13"/>
  <c r="K8" i="13"/>
  <c r="K10" i="13" s="1"/>
  <c r="K12" i="13" s="1"/>
  <c r="K14" i="13" s="1"/>
  <c r="J8" i="13"/>
  <c r="H8" i="13"/>
  <c r="G8" i="13"/>
  <c r="F8" i="13"/>
  <c r="E8" i="13"/>
  <c r="D8" i="13"/>
  <c r="D9" i="13" s="1"/>
  <c r="D10" i="13" s="1"/>
  <c r="D11" i="13" s="1"/>
  <c r="D12" i="13" s="1"/>
  <c r="D13" i="13" s="1"/>
  <c r="D14" i="13" s="1"/>
  <c r="D15" i="13" s="1"/>
  <c r="J20" i="12"/>
  <c r="I20" i="12"/>
  <c r="H20" i="12"/>
  <c r="G20" i="12"/>
  <c r="F20" i="12"/>
  <c r="E20" i="12"/>
  <c r="D20" i="12"/>
  <c r="C20" i="12"/>
  <c r="G18" i="12"/>
  <c r="G17" i="12"/>
  <c r="F17" i="12"/>
  <c r="M16" i="12"/>
  <c r="L16" i="12"/>
  <c r="G16" i="12"/>
  <c r="I15" i="12"/>
  <c r="J15" i="12" s="1"/>
  <c r="G15" i="12"/>
  <c r="H15" i="12" s="1"/>
  <c r="F15" i="12"/>
  <c r="E15" i="12"/>
  <c r="J14" i="12"/>
  <c r="H14" i="12"/>
  <c r="G14" i="12"/>
  <c r="F14" i="12"/>
  <c r="E14" i="12"/>
  <c r="J13" i="12"/>
  <c r="G13" i="12"/>
  <c r="H13" i="12" s="1"/>
  <c r="F13" i="12"/>
  <c r="E13" i="12"/>
  <c r="J12" i="12"/>
  <c r="G12" i="12"/>
  <c r="F12" i="12"/>
  <c r="H12" i="12" s="1"/>
  <c r="E12" i="12"/>
  <c r="J11" i="12"/>
  <c r="G11" i="12"/>
  <c r="H11" i="12" s="1"/>
  <c r="H17" i="12" s="1"/>
  <c r="F11" i="12"/>
  <c r="E11" i="12"/>
  <c r="J10" i="12"/>
  <c r="G10" i="12"/>
  <c r="F10" i="12"/>
  <c r="H10" i="12" s="1"/>
  <c r="E10" i="12"/>
  <c r="J9" i="12"/>
  <c r="K9" i="12" s="1"/>
  <c r="G9" i="12"/>
  <c r="H9" i="12" s="1"/>
  <c r="F9" i="12"/>
  <c r="E9" i="12"/>
  <c r="K8" i="12"/>
  <c r="K10" i="12" s="1"/>
  <c r="K12" i="12" s="1"/>
  <c r="K14" i="12" s="1"/>
  <c r="J8" i="12"/>
  <c r="H8" i="12"/>
  <c r="G8" i="12"/>
  <c r="F8" i="12"/>
  <c r="E8" i="12"/>
  <c r="D8" i="12"/>
  <c r="D9" i="12" s="1"/>
  <c r="D10" i="12" s="1"/>
  <c r="D11" i="12" s="1"/>
  <c r="D12" i="12" s="1"/>
  <c r="D13" i="12" s="1"/>
  <c r="D14" i="12" s="1"/>
  <c r="D15" i="12" s="1"/>
  <c r="J20" i="11"/>
  <c r="I20" i="11"/>
  <c r="H20" i="11"/>
  <c r="G20" i="11"/>
  <c r="F20" i="11"/>
  <c r="E20" i="11"/>
  <c r="D20" i="11"/>
  <c r="C20" i="11"/>
  <c r="G18" i="11"/>
  <c r="G17" i="11"/>
  <c r="F17" i="11"/>
  <c r="M16" i="11"/>
  <c r="L16" i="11"/>
  <c r="G16" i="11"/>
  <c r="I15" i="11"/>
  <c r="J15" i="11" s="1"/>
  <c r="G15" i="11"/>
  <c r="H15" i="11" s="1"/>
  <c r="F15" i="11"/>
  <c r="E15" i="11"/>
  <c r="J14" i="11"/>
  <c r="H14" i="11"/>
  <c r="G14" i="11"/>
  <c r="F14" i="11"/>
  <c r="E14" i="11"/>
  <c r="J13" i="11"/>
  <c r="G13" i="11"/>
  <c r="H13" i="11" s="1"/>
  <c r="F13" i="11"/>
  <c r="E13" i="11"/>
  <c r="J12" i="11"/>
  <c r="G12" i="11"/>
  <c r="F12" i="11"/>
  <c r="H12" i="11" s="1"/>
  <c r="E12" i="11"/>
  <c r="J11" i="11"/>
  <c r="G11" i="11"/>
  <c r="H11" i="11" s="1"/>
  <c r="H17" i="11" s="1"/>
  <c r="F11" i="11"/>
  <c r="E11" i="11"/>
  <c r="J10" i="11"/>
  <c r="G10" i="11"/>
  <c r="F10" i="11"/>
  <c r="H10" i="11" s="1"/>
  <c r="E10" i="11"/>
  <c r="J9" i="11"/>
  <c r="K9" i="11" s="1"/>
  <c r="G9" i="11"/>
  <c r="H9" i="11" s="1"/>
  <c r="F9" i="11"/>
  <c r="E9" i="11"/>
  <c r="K8" i="11"/>
  <c r="K10" i="11" s="1"/>
  <c r="K12" i="11" s="1"/>
  <c r="K14" i="11" s="1"/>
  <c r="J8" i="11"/>
  <c r="H8" i="11"/>
  <c r="G8" i="11"/>
  <c r="F8" i="11"/>
  <c r="E8" i="11"/>
  <c r="D8" i="11"/>
  <c r="D9" i="11" s="1"/>
  <c r="D10" i="11" s="1"/>
  <c r="D11" i="11" s="1"/>
  <c r="D12" i="11" s="1"/>
  <c r="D13" i="11" s="1"/>
  <c r="D14" i="11" s="1"/>
  <c r="D15" i="11" s="1"/>
  <c r="J20" i="10"/>
  <c r="I20" i="10"/>
  <c r="H20" i="10"/>
  <c r="G20" i="10"/>
  <c r="F20" i="10"/>
  <c r="E20" i="10"/>
  <c r="D20" i="10"/>
  <c r="C20" i="10"/>
  <c r="G18" i="10"/>
  <c r="G17" i="10"/>
  <c r="F17" i="10"/>
  <c r="M16" i="10"/>
  <c r="L16" i="10"/>
  <c r="G16" i="10"/>
  <c r="I15" i="10"/>
  <c r="J15" i="10" s="1"/>
  <c r="G15" i="10"/>
  <c r="H15" i="10" s="1"/>
  <c r="F15" i="10"/>
  <c r="E15" i="10"/>
  <c r="J14" i="10"/>
  <c r="H14" i="10"/>
  <c r="G14" i="10"/>
  <c r="F14" i="10"/>
  <c r="E14" i="10"/>
  <c r="J13" i="10"/>
  <c r="G13" i="10"/>
  <c r="H13" i="10" s="1"/>
  <c r="F13" i="10"/>
  <c r="E13" i="10"/>
  <c r="J12" i="10"/>
  <c r="G12" i="10"/>
  <c r="F12" i="10"/>
  <c r="H12" i="10" s="1"/>
  <c r="E12" i="10"/>
  <c r="J11" i="10"/>
  <c r="G11" i="10"/>
  <c r="H11" i="10" s="1"/>
  <c r="H17" i="10" s="1"/>
  <c r="F11" i="10"/>
  <c r="E11" i="10"/>
  <c r="J10" i="10"/>
  <c r="G10" i="10"/>
  <c r="F10" i="10"/>
  <c r="H10" i="10" s="1"/>
  <c r="E10" i="10"/>
  <c r="J9" i="10"/>
  <c r="K9" i="10" s="1"/>
  <c r="G9" i="10"/>
  <c r="H9" i="10" s="1"/>
  <c r="F9" i="10"/>
  <c r="E9" i="10"/>
  <c r="K8" i="10"/>
  <c r="K10" i="10" s="1"/>
  <c r="K12" i="10" s="1"/>
  <c r="K14" i="10" s="1"/>
  <c r="J8" i="10"/>
  <c r="H8" i="10"/>
  <c r="G8" i="10"/>
  <c r="F8" i="10"/>
  <c r="E8" i="10"/>
  <c r="D8" i="10"/>
  <c r="D9" i="10" s="1"/>
  <c r="D10" i="10" s="1"/>
  <c r="D11" i="10" s="1"/>
  <c r="D12" i="10" s="1"/>
  <c r="D13" i="10" s="1"/>
  <c r="D14" i="10" s="1"/>
  <c r="D15" i="10" s="1"/>
  <c r="J20" i="9"/>
  <c r="I20" i="9"/>
  <c r="H20" i="9"/>
  <c r="G20" i="9"/>
  <c r="F20" i="9"/>
  <c r="E20" i="9"/>
  <c r="D20" i="9"/>
  <c r="C20" i="9"/>
  <c r="G18" i="9"/>
  <c r="G17" i="9"/>
  <c r="F17" i="9"/>
  <c r="M16" i="9"/>
  <c r="L16" i="9"/>
  <c r="G16" i="9"/>
  <c r="I15" i="9"/>
  <c r="J15" i="9" s="1"/>
  <c r="G15" i="9"/>
  <c r="H15" i="9" s="1"/>
  <c r="F15" i="9"/>
  <c r="E15" i="9"/>
  <c r="J14" i="9"/>
  <c r="H14" i="9"/>
  <c r="G14" i="9"/>
  <c r="F14" i="9"/>
  <c r="E14" i="9"/>
  <c r="J13" i="9"/>
  <c r="G13" i="9"/>
  <c r="H13" i="9" s="1"/>
  <c r="F13" i="9"/>
  <c r="E13" i="9"/>
  <c r="K12" i="9"/>
  <c r="K14" i="9" s="1"/>
  <c r="J12" i="9"/>
  <c r="G12" i="9"/>
  <c r="F12" i="9"/>
  <c r="H12" i="9" s="1"/>
  <c r="E12" i="9"/>
  <c r="J11" i="9"/>
  <c r="G11" i="9"/>
  <c r="F11" i="9"/>
  <c r="E11" i="9"/>
  <c r="K10" i="9"/>
  <c r="J10" i="9"/>
  <c r="G10" i="9"/>
  <c r="F10" i="9"/>
  <c r="H10" i="9" s="1"/>
  <c r="E10" i="9"/>
  <c r="J9" i="9"/>
  <c r="K9" i="9" s="1"/>
  <c r="H9" i="9"/>
  <c r="G9" i="9"/>
  <c r="F9" i="9"/>
  <c r="E9" i="9"/>
  <c r="D9" i="9"/>
  <c r="D10" i="9" s="1"/>
  <c r="D11" i="9" s="1"/>
  <c r="D12" i="9" s="1"/>
  <c r="D13" i="9" s="1"/>
  <c r="D14" i="9" s="1"/>
  <c r="D15" i="9" s="1"/>
  <c r="K8" i="9"/>
  <c r="J8" i="9"/>
  <c r="G8" i="9"/>
  <c r="H8" i="9" s="1"/>
  <c r="F8" i="9"/>
  <c r="E8" i="9"/>
  <c r="D8" i="9"/>
  <c r="J20" i="8"/>
  <c r="I20" i="8"/>
  <c r="H20" i="8"/>
  <c r="G20" i="8"/>
  <c r="F20" i="8"/>
  <c r="E20" i="8"/>
  <c r="D20" i="8"/>
  <c r="C20" i="8"/>
  <c r="G18" i="8"/>
  <c r="G17" i="8"/>
  <c r="M16" i="8"/>
  <c r="L16" i="8"/>
  <c r="G16" i="8"/>
  <c r="J15" i="8"/>
  <c r="I15" i="8"/>
  <c r="G15" i="8"/>
  <c r="H15" i="8" s="1"/>
  <c r="F15" i="8"/>
  <c r="E15" i="8"/>
  <c r="J14" i="8"/>
  <c r="G14" i="8"/>
  <c r="F14" i="8"/>
  <c r="H14" i="8" s="1"/>
  <c r="E14" i="8"/>
  <c r="J13" i="8"/>
  <c r="G13" i="8"/>
  <c r="H13" i="8" s="1"/>
  <c r="F13" i="8"/>
  <c r="E13" i="8"/>
  <c r="K12" i="8"/>
  <c r="J12" i="8"/>
  <c r="G12" i="8"/>
  <c r="F12" i="8"/>
  <c r="H12" i="8" s="1"/>
  <c r="E12" i="8"/>
  <c r="J11" i="8"/>
  <c r="K11" i="8" s="1"/>
  <c r="G11" i="8"/>
  <c r="F11" i="8"/>
  <c r="E11" i="8"/>
  <c r="K10" i="8"/>
  <c r="J10" i="8"/>
  <c r="G10" i="8"/>
  <c r="F10" i="8"/>
  <c r="F17" i="8" s="1"/>
  <c r="E10" i="8"/>
  <c r="J9" i="8"/>
  <c r="K9" i="8" s="1"/>
  <c r="H9" i="8"/>
  <c r="G9" i="8"/>
  <c r="F9" i="8"/>
  <c r="E9" i="8"/>
  <c r="D9" i="8"/>
  <c r="D10" i="8" s="1"/>
  <c r="D11" i="8" s="1"/>
  <c r="D12" i="8" s="1"/>
  <c r="D13" i="8" s="1"/>
  <c r="D14" i="8" s="1"/>
  <c r="D15" i="8" s="1"/>
  <c r="K8" i="8"/>
  <c r="J8" i="8"/>
  <c r="G8" i="8"/>
  <c r="H8" i="8" s="1"/>
  <c r="F8" i="8"/>
  <c r="E8" i="8"/>
  <c r="D8" i="8"/>
  <c r="J20" i="7"/>
  <c r="I20" i="7"/>
  <c r="H20" i="7"/>
  <c r="G20" i="7"/>
  <c r="F20" i="7"/>
  <c r="E20" i="7"/>
  <c r="D20" i="7"/>
  <c r="C20" i="7"/>
  <c r="G18" i="7"/>
  <c r="G17" i="7"/>
  <c r="M16" i="7"/>
  <c r="L16" i="7"/>
  <c r="G16" i="7"/>
  <c r="J15" i="7"/>
  <c r="I15" i="7"/>
  <c r="G15" i="7"/>
  <c r="H15" i="7" s="1"/>
  <c r="F15" i="7"/>
  <c r="E15" i="7"/>
  <c r="J14" i="7"/>
  <c r="G14" i="7"/>
  <c r="F14" i="7"/>
  <c r="H14" i="7" s="1"/>
  <c r="E14" i="7"/>
  <c r="J13" i="7"/>
  <c r="K13" i="7" s="1"/>
  <c r="G13" i="7"/>
  <c r="H13" i="7" s="1"/>
  <c r="F13" i="7"/>
  <c r="E13" i="7"/>
  <c r="J12" i="7"/>
  <c r="G12" i="7"/>
  <c r="F12" i="7"/>
  <c r="H12" i="7" s="1"/>
  <c r="E12" i="7"/>
  <c r="J11" i="7"/>
  <c r="G11" i="7"/>
  <c r="F11" i="7"/>
  <c r="E11" i="7"/>
  <c r="K10" i="7"/>
  <c r="J10" i="7"/>
  <c r="H10" i="7"/>
  <c r="G10" i="7"/>
  <c r="F10" i="7"/>
  <c r="F17" i="7" s="1"/>
  <c r="E10" i="7"/>
  <c r="D10" i="7"/>
  <c r="D11" i="7" s="1"/>
  <c r="D12" i="7" s="1"/>
  <c r="D13" i="7" s="1"/>
  <c r="D14" i="7" s="1"/>
  <c r="D15" i="7" s="1"/>
  <c r="J9" i="7"/>
  <c r="K9" i="7" s="1"/>
  <c r="H9" i="7"/>
  <c r="G9" i="7"/>
  <c r="F9" i="7"/>
  <c r="E9" i="7"/>
  <c r="D9" i="7"/>
  <c r="K8" i="7"/>
  <c r="J8" i="7"/>
  <c r="G8" i="7"/>
  <c r="H8" i="7" s="1"/>
  <c r="F8" i="7"/>
  <c r="E8" i="7"/>
  <c r="D8" i="7"/>
  <c r="J20" i="6"/>
  <c r="I20" i="6"/>
  <c r="H20" i="6"/>
  <c r="G20" i="6"/>
  <c r="F20" i="6"/>
  <c r="E20" i="6"/>
  <c r="D20" i="6"/>
  <c r="C20" i="6"/>
  <c r="G18" i="6"/>
  <c r="G17" i="6"/>
  <c r="M16" i="6"/>
  <c r="L16" i="6"/>
  <c r="G16" i="6"/>
  <c r="J15" i="6"/>
  <c r="I15" i="6"/>
  <c r="G15" i="6"/>
  <c r="H15" i="6" s="1"/>
  <c r="F15" i="6"/>
  <c r="E15" i="6"/>
  <c r="J14" i="6"/>
  <c r="G14" i="6"/>
  <c r="F14" i="6"/>
  <c r="H14" i="6" s="1"/>
  <c r="E14" i="6"/>
  <c r="J13" i="6"/>
  <c r="G13" i="6"/>
  <c r="H13" i="6" s="1"/>
  <c r="F13" i="6"/>
  <c r="E13" i="6"/>
  <c r="J12" i="6"/>
  <c r="H12" i="6"/>
  <c r="G12" i="6"/>
  <c r="F12" i="6"/>
  <c r="E12" i="6"/>
  <c r="D12" i="6"/>
  <c r="D13" i="6" s="1"/>
  <c r="D14" i="6" s="1"/>
  <c r="D15" i="6" s="1"/>
  <c r="J11" i="6"/>
  <c r="K11" i="6" s="1"/>
  <c r="G11" i="6"/>
  <c r="F11" i="6"/>
  <c r="F17" i="6" s="1"/>
  <c r="E11" i="6"/>
  <c r="K10" i="6"/>
  <c r="K12" i="6" s="1"/>
  <c r="J10" i="6"/>
  <c r="H10" i="6"/>
  <c r="G10" i="6"/>
  <c r="F10" i="6"/>
  <c r="E10" i="6"/>
  <c r="D10" i="6"/>
  <c r="D11" i="6" s="1"/>
  <c r="J9" i="6"/>
  <c r="K9" i="6" s="1"/>
  <c r="H9" i="6"/>
  <c r="G9" i="6"/>
  <c r="F9" i="6"/>
  <c r="E9" i="6"/>
  <c r="D9" i="6"/>
  <c r="K8" i="6"/>
  <c r="J8" i="6"/>
  <c r="G8" i="6"/>
  <c r="H8" i="6" s="1"/>
  <c r="H16" i="6" s="1"/>
  <c r="F8" i="6"/>
  <c r="E8" i="6"/>
  <c r="D8" i="6"/>
  <c r="J20" i="5"/>
  <c r="I20" i="5"/>
  <c r="H20" i="5"/>
  <c r="G20" i="5"/>
  <c r="F20" i="5"/>
  <c r="E20" i="5"/>
  <c r="D20" i="5"/>
  <c r="C20" i="5"/>
  <c r="G18" i="5"/>
  <c r="G17" i="5"/>
  <c r="M16" i="5"/>
  <c r="L16" i="5"/>
  <c r="G16" i="5"/>
  <c r="J15" i="5"/>
  <c r="I15" i="5"/>
  <c r="G15" i="5"/>
  <c r="H15" i="5" s="1"/>
  <c r="F15" i="5"/>
  <c r="E15" i="5"/>
  <c r="J14" i="5"/>
  <c r="G14" i="5"/>
  <c r="F14" i="5"/>
  <c r="H14" i="5" s="1"/>
  <c r="E14" i="5"/>
  <c r="J13" i="5"/>
  <c r="G13" i="5"/>
  <c r="H13" i="5" s="1"/>
  <c r="F13" i="5"/>
  <c r="E13" i="5"/>
  <c r="K12" i="5"/>
  <c r="J12" i="5"/>
  <c r="H12" i="5"/>
  <c r="G12" i="5"/>
  <c r="F12" i="5"/>
  <c r="E12" i="5"/>
  <c r="J11" i="5"/>
  <c r="G11" i="5"/>
  <c r="F11" i="5"/>
  <c r="E11" i="5"/>
  <c r="K10" i="5"/>
  <c r="J10" i="5"/>
  <c r="G10" i="5"/>
  <c r="F10" i="5"/>
  <c r="H10" i="5" s="1"/>
  <c r="E10" i="5"/>
  <c r="J9" i="5"/>
  <c r="K9" i="5" s="1"/>
  <c r="H9" i="5"/>
  <c r="G9" i="5"/>
  <c r="F9" i="5"/>
  <c r="E9" i="5"/>
  <c r="D9" i="5"/>
  <c r="D10" i="5" s="1"/>
  <c r="D11" i="5" s="1"/>
  <c r="D12" i="5" s="1"/>
  <c r="D13" i="5" s="1"/>
  <c r="D14" i="5" s="1"/>
  <c r="D15" i="5" s="1"/>
  <c r="K8" i="5"/>
  <c r="J8" i="5"/>
  <c r="G8" i="5"/>
  <c r="H8" i="5" s="1"/>
  <c r="F8" i="5"/>
  <c r="E8" i="5"/>
  <c r="D8" i="5"/>
  <c r="J20" i="4"/>
  <c r="I20" i="4"/>
  <c r="H20" i="4"/>
  <c r="G20" i="4"/>
  <c r="F20" i="4"/>
  <c r="E20" i="4"/>
  <c r="D20" i="4"/>
  <c r="C20" i="4"/>
  <c r="G18" i="4"/>
  <c r="G17" i="4"/>
  <c r="M16" i="4"/>
  <c r="L16" i="4"/>
  <c r="G16" i="4"/>
  <c r="J15" i="4"/>
  <c r="I15" i="4"/>
  <c r="G15" i="4"/>
  <c r="H15" i="4" s="1"/>
  <c r="F15" i="4"/>
  <c r="E15" i="4"/>
  <c r="J14" i="4"/>
  <c r="G14" i="4"/>
  <c r="F14" i="4"/>
  <c r="H14" i="4" s="1"/>
  <c r="E14" i="4"/>
  <c r="J13" i="4"/>
  <c r="G13" i="4"/>
  <c r="H13" i="4" s="1"/>
  <c r="F13" i="4"/>
  <c r="E13" i="4"/>
  <c r="J12" i="4"/>
  <c r="G12" i="4"/>
  <c r="F12" i="4"/>
  <c r="H12" i="4" s="1"/>
  <c r="E12" i="4"/>
  <c r="J11" i="4"/>
  <c r="K11" i="4" s="1"/>
  <c r="G11" i="4"/>
  <c r="H11" i="4" s="1"/>
  <c r="F11" i="4"/>
  <c r="E11" i="4"/>
  <c r="K10" i="4"/>
  <c r="K12" i="4" s="1"/>
  <c r="J10" i="4"/>
  <c r="G10" i="4"/>
  <c r="F10" i="4"/>
  <c r="H10" i="4" s="1"/>
  <c r="H17" i="4" s="1"/>
  <c r="E10" i="4"/>
  <c r="J9" i="4"/>
  <c r="K9" i="4" s="1"/>
  <c r="H9" i="4"/>
  <c r="G9" i="4"/>
  <c r="F9" i="4"/>
  <c r="E9" i="4"/>
  <c r="D9" i="4"/>
  <c r="D10" i="4" s="1"/>
  <c r="D11" i="4" s="1"/>
  <c r="D12" i="4" s="1"/>
  <c r="D13" i="4" s="1"/>
  <c r="D14" i="4" s="1"/>
  <c r="D15" i="4" s="1"/>
  <c r="N8" i="4"/>
  <c r="J8" i="4"/>
  <c r="K8" i="4" s="1"/>
  <c r="G8" i="4"/>
  <c r="H8" i="4" s="1"/>
  <c r="F8" i="4"/>
  <c r="E8" i="4"/>
  <c r="D8" i="4"/>
  <c r="J20" i="3"/>
  <c r="I20" i="3"/>
  <c r="H20" i="3"/>
  <c r="G20" i="3"/>
  <c r="F20" i="3"/>
  <c r="E20" i="3"/>
  <c r="D20" i="3"/>
  <c r="C20" i="3"/>
  <c r="G18" i="3"/>
  <c r="G17" i="3"/>
  <c r="M16" i="3"/>
  <c r="L16" i="3"/>
  <c r="G16" i="3"/>
  <c r="J15" i="3"/>
  <c r="I15" i="3"/>
  <c r="G15" i="3"/>
  <c r="F15" i="3"/>
  <c r="H15" i="3" s="1"/>
  <c r="E15" i="3"/>
  <c r="J14" i="3"/>
  <c r="G14" i="3"/>
  <c r="H14" i="3" s="1"/>
  <c r="F14" i="3"/>
  <c r="F16" i="3" s="1"/>
  <c r="E14" i="3"/>
  <c r="J13" i="3"/>
  <c r="G13" i="3"/>
  <c r="F13" i="3"/>
  <c r="H13" i="3" s="1"/>
  <c r="E13" i="3"/>
  <c r="J12" i="3"/>
  <c r="G12" i="3"/>
  <c r="H12" i="3" s="1"/>
  <c r="F12" i="3"/>
  <c r="E12" i="3"/>
  <c r="J11" i="3"/>
  <c r="G11" i="3"/>
  <c r="H11" i="3" s="1"/>
  <c r="F11" i="3"/>
  <c r="E11" i="3"/>
  <c r="J10" i="3"/>
  <c r="K10" i="3" s="1"/>
  <c r="G10" i="3"/>
  <c r="H10" i="3" s="1"/>
  <c r="F10" i="3"/>
  <c r="E10" i="3"/>
  <c r="K9" i="3"/>
  <c r="K11" i="3" s="1"/>
  <c r="J9" i="3"/>
  <c r="G9" i="3"/>
  <c r="F9" i="3"/>
  <c r="F17" i="3" s="1"/>
  <c r="E9" i="3"/>
  <c r="J8" i="3"/>
  <c r="K8" i="3" s="1"/>
  <c r="H8" i="3"/>
  <c r="H16" i="3" s="1"/>
  <c r="G8" i="3"/>
  <c r="F8" i="3"/>
  <c r="E8" i="3"/>
  <c r="D8" i="3"/>
  <c r="D9" i="3" s="1"/>
  <c r="D10" i="3" s="1"/>
  <c r="D11" i="3" s="1"/>
  <c r="D12" i="3" s="1"/>
  <c r="D13" i="3" s="1"/>
  <c r="D14" i="3" s="1"/>
  <c r="D15" i="3" s="1"/>
  <c r="F29" i="2"/>
  <c r="I28" i="2"/>
  <c r="F28" i="2"/>
  <c r="F27" i="2"/>
  <c r="I26" i="2"/>
  <c r="F26" i="2"/>
  <c r="F25" i="2"/>
  <c r="I24" i="2"/>
  <c r="F24" i="2"/>
  <c r="F23" i="2"/>
  <c r="I22" i="2"/>
  <c r="F22" i="2"/>
  <c r="F21" i="2"/>
  <c r="I20" i="2"/>
  <c r="F20" i="2"/>
  <c r="F19" i="2"/>
  <c r="I18" i="2"/>
  <c r="F18" i="2"/>
  <c r="F17" i="2"/>
  <c r="I16" i="2"/>
  <c r="F16" i="2"/>
  <c r="F15" i="2"/>
  <c r="I14" i="2"/>
  <c r="F14" i="2"/>
  <c r="F13" i="2"/>
  <c r="I12" i="2"/>
  <c r="F12" i="2"/>
  <c r="F11" i="2"/>
  <c r="I10" i="2"/>
  <c r="F10" i="2"/>
  <c r="F9" i="2"/>
  <c r="I8" i="2"/>
  <c r="J8" i="2" s="1"/>
  <c r="F8" i="2"/>
  <c r="F7" i="2"/>
  <c r="I6" i="2"/>
  <c r="F6" i="2"/>
  <c r="I7" i="1"/>
  <c r="K13" i="3" l="1"/>
  <c r="H16" i="4"/>
  <c r="H18" i="4"/>
  <c r="H17" i="7"/>
  <c r="K15" i="3"/>
  <c r="J24" i="2"/>
  <c r="K13" i="4"/>
  <c r="K14" i="8"/>
  <c r="J6" i="2"/>
  <c r="J14" i="2"/>
  <c r="J22" i="2"/>
  <c r="K15" i="4"/>
  <c r="J10" i="2"/>
  <c r="J18" i="2"/>
  <c r="J26" i="2"/>
  <c r="K13" i="5"/>
  <c r="K15" i="5" s="1"/>
  <c r="K14" i="5"/>
  <c r="K15" i="6"/>
  <c r="H16" i="7"/>
  <c r="H10" i="8"/>
  <c r="H18" i="10"/>
  <c r="H16" i="10"/>
  <c r="H18" i="11"/>
  <c r="H16" i="11"/>
  <c r="H18" i="12"/>
  <c r="H16" i="12"/>
  <c r="H18" i="13"/>
  <c r="H16" i="13"/>
  <c r="H18" i="14"/>
  <c r="H16" i="14"/>
  <c r="J16" i="2"/>
  <c r="K14" i="4"/>
  <c r="K11" i="5"/>
  <c r="F17" i="5"/>
  <c r="H16" i="9"/>
  <c r="F17" i="4"/>
  <c r="H16" i="5"/>
  <c r="K11" i="9"/>
  <c r="K13" i="9" s="1"/>
  <c r="K15" i="9" s="1"/>
  <c r="J12" i="2"/>
  <c r="J20" i="2"/>
  <c r="J28" i="2"/>
  <c r="H9" i="3"/>
  <c r="H17" i="3" s="1"/>
  <c r="K12" i="3"/>
  <c r="K14" i="3" s="1"/>
  <c r="F18" i="3"/>
  <c r="K13" i="6"/>
  <c r="K14" i="6" s="1"/>
  <c r="K11" i="7"/>
  <c r="K12" i="7" s="1"/>
  <c r="K14" i="7" s="1"/>
  <c r="K15" i="7"/>
  <c r="H18" i="7"/>
  <c r="H17" i="9"/>
  <c r="K13" i="10"/>
  <c r="K15" i="10" s="1"/>
  <c r="K13" i="12"/>
  <c r="K15" i="12" s="1"/>
  <c r="K13" i="14"/>
  <c r="K15" i="14" s="1"/>
  <c r="K11" i="10"/>
  <c r="K11" i="11"/>
  <c r="K13" i="11" s="1"/>
  <c r="K15" i="11" s="1"/>
  <c r="K11" i="12"/>
  <c r="K11" i="13"/>
  <c r="K13" i="13" s="1"/>
  <c r="K15" i="13" s="1"/>
  <c r="K11" i="14"/>
  <c r="K13" i="8"/>
  <c r="K15" i="8" s="1"/>
  <c r="F18" i="10"/>
  <c r="F16" i="10"/>
  <c r="F18" i="11"/>
  <c r="F16" i="11"/>
  <c r="F18" i="12"/>
  <c r="F16" i="12"/>
  <c r="F18" i="13"/>
  <c r="F16" i="13"/>
  <c r="F18" i="14"/>
  <c r="F16" i="14"/>
  <c r="F18" i="4"/>
  <c r="F16" i="4"/>
  <c r="F18" i="5"/>
  <c r="F16" i="5"/>
  <c r="H11" i="5"/>
  <c r="H17" i="5" s="1"/>
  <c r="F18" i="6"/>
  <c r="F16" i="6"/>
  <c r="H11" i="6"/>
  <c r="H17" i="6" s="1"/>
  <c r="F18" i="7"/>
  <c r="F16" i="7"/>
  <c r="H11" i="7"/>
  <c r="F18" i="8"/>
  <c r="F16" i="8"/>
  <c r="H11" i="8"/>
  <c r="H16" i="8" s="1"/>
  <c r="F18" i="9"/>
  <c r="F16" i="9"/>
  <c r="H11" i="9"/>
  <c r="H18" i="9" s="1"/>
  <c r="H18" i="6" l="1"/>
  <c r="H18" i="5"/>
  <c r="H18" i="3"/>
  <c r="H17" i="8"/>
  <c r="H18" i="8"/>
</calcChain>
</file>

<file path=xl/comments1.xml><?xml version="1.0" encoding="utf-8"?>
<comments xmlns="http://schemas.openxmlformats.org/spreadsheetml/2006/main">
  <authors>
    <author/>
  </authors>
  <commentList>
    <comment ref="L10" authorId="0" shapeId="0">
      <text>
        <r>
          <rPr>
            <sz val="11"/>
            <color rgb="FF000000"/>
            <rFont val="Calibri"/>
          </rPr>
          <t>поломка
======</t>
        </r>
      </text>
    </comment>
  </commentList>
</comments>
</file>

<file path=xl/sharedStrings.xml><?xml version="1.0" encoding="utf-8"?>
<sst xmlns="http://schemas.openxmlformats.org/spreadsheetml/2006/main" count="515" uniqueCount="126">
  <si>
    <t>Серія міні марафонів "Великі Перегони", 3-й етап, 29.05.21</t>
  </si>
  <si>
    <t>Конфігурація № 1</t>
  </si>
  <si>
    <t>Місце</t>
  </si>
  <si>
    <t>Команда</t>
  </si>
  <si>
    <t>Пилот</t>
  </si>
  <si>
    <t>№ в гонці</t>
  </si>
  <si>
    <t>Квала</t>
  </si>
  <si>
    <t>Гонка</t>
  </si>
  <si>
    <t>Краще коло в гонці</t>
  </si>
  <si>
    <t>Час</t>
  </si>
  <si>
    <t>Кола</t>
  </si>
  <si>
    <t>Час/від лидера</t>
  </si>
  <si>
    <t>Від місця вище</t>
  </si>
  <si>
    <t>На колі</t>
  </si>
  <si>
    <t>NFS Kozaks</t>
  </si>
  <si>
    <t>42/835</t>
  </si>
  <si>
    <t>4:00:21</t>
  </si>
  <si>
    <t>-</t>
  </si>
  <si>
    <t>Buro 11 NFS</t>
  </si>
  <si>
    <t>NFS Kyiv Legends</t>
  </si>
  <si>
    <t>1 коло</t>
  </si>
  <si>
    <t>NFS ASS Racing Team</t>
  </si>
  <si>
    <t>22.00</t>
  </si>
  <si>
    <t>NFS Forward&amp;Up</t>
  </si>
  <si>
    <t>3 кола</t>
  </si>
  <si>
    <t>NFS Stack Systems RT</t>
  </si>
  <si>
    <t>MST</t>
  </si>
  <si>
    <t>5 кіл</t>
  </si>
  <si>
    <t>2 кола</t>
  </si>
  <si>
    <t>Chaos Racing Team</t>
  </si>
  <si>
    <t>No Give Up</t>
  </si>
  <si>
    <t>6 кіл</t>
  </si>
  <si>
    <t>25.50</t>
  </si>
  <si>
    <t>Cherkasy RT1</t>
  </si>
  <si>
    <t>7 кіл</t>
  </si>
  <si>
    <t>35.00</t>
  </si>
  <si>
    <t>PhD Racing</t>
  </si>
  <si>
    <t>8 кіл</t>
  </si>
  <si>
    <t>Gendarmes</t>
  </si>
  <si>
    <t>9 кіл</t>
  </si>
  <si>
    <t>39.50</t>
  </si>
  <si>
    <t xml:space="preserve">Серія міні марафонів "Великі Перегони", 3-й етап, 29.05.21 </t>
  </si>
  <si>
    <t>Реєстраційна форма</t>
  </si>
  <si>
    <t>№</t>
  </si>
  <si>
    <t>Пілот</t>
  </si>
  <si>
    <t>Вага</t>
  </si>
  <si>
    <t>Дод. Вага</t>
  </si>
  <si>
    <t>Кваліфікація</t>
  </si>
  <si>
    <t>карт</t>
  </si>
  <si>
    <t>Среднє</t>
  </si>
  <si>
    <t>Ткаченко Кирило</t>
  </si>
  <si>
    <t>1</t>
  </si>
  <si>
    <t>Лантушенко Ігор</t>
  </si>
  <si>
    <t>2</t>
  </si>
  <si>
    <t>Резанко Ольга</t>
  </si>
  <si>
    <t>Шиленко Олександр</t>
  </si>
  <si>
    <t>Бахмацький Олег</t>
  </si>
  <si>
    <t>Пікулін Павло</t>
  </si>
  <si>
    <t>Загірський Антон</t>
  </si>
  <si>
    <t>Ждан-Пушкін Антон</t>
  </si>
  <si>
    <t>Якусик Дмитро</t>
  </si>
  <si>
    <t>Міфтахутдінов Ільяс</t>
  </si>
  <si>
    <t>Олексій Чишкала</t>
  </si>
  <si>
    <t>Володимир Вітюк</t>
  </si>
  <si>
    <t xml:space="preserve"> NFS Forward&amp;UP</t>
  </si>
  <si>
    <t>Маніло Денис</t>
  </si>
  <si>
    <t>Лихошерст Олексій</t>
  </si>
  <si>
    <t>Андрій Булавінов</t>
  </si>
  <si>
    <t>Олег Дрейман</t>
  </si>
  <si>
    <t>Закалюк Євгеній</t>
  </si>
  <si>
    <t>Онащук Максим</t>
  </si>
  <si>
    <t>Танцюра Віталій</t>
  </si>
  <si>
    <t>Танцюра Денис</t>
  </si>
  <si>
    <t>Хижняк Антон</t>
  </si>
  <si>
    <t>Маркін Олексій</t>
  </si>
  <si>
    <t>Бурім Сергій</t>
  </si>
  <si>
    <t>Тищенко Михайло</t>
  </si>
  <si>
    <t>Чемпіонат міні марафон "Великі Перегони", 3-й этап</t>
  </si>
  <si>
    <t>Обов'язкові піти</t>
  </si>
  <si>
    <t>Коло</t>
  </si>
  <si>
    <t>кіл на відрізку</t>
  </si>
  <si>
    <t>Статистика по колам</t>
  </si>
  <si>
    <t>Загальний час змагання</t>
  </si>
  <si>
    <t>Час на трасі</t>
  </si>
  <si>
    <t>Піти</t>
  </si>
  <si>
    <t>Краще Коло</t>
  </si>
  <si>
    <t>Среднє на відрізку</t>
  </si>
  <si>
    <t>стабільність</t>
  </si>
  <si>
    <t>Відрізок</t>
  </si>
  <si>
    <t>всього у пілота</t>
  </si>
  <si>
    <t>Коло з пітом</t>
  </si>
  <si>
    <t>Піт</t>
  </si>
  <si>
    <t>Штрафи/ бонуси (сек)</t>
  </si>
  <si>
    <t>Фініш</t>
  </si>
  <si>
    <t>Олег</t>
  </si>
  <si>
    <t>середнє коло</t>
  </si>
  <si>
    <t>средні втрати на піті</t>
  </si>
  <si>
    <t>Паша</t>
  </si>
  <si>
    <t>лінія</t>
  </si>
  <si>
    <t>Дмитро</t>
  </si>
  <si>
    <t>Ільяс</t>
  </si>
  <si>
    <t>Ольга</t>
  </si>
  <si>
    <t>Олександр</t>
  </si>
  <si>
    <t>ліміт</t>
  </si>
  <si>
    <t>Кирило</t>
  </si>
  <si>
    <t>Ігор</t>
  </si>
  <si>
    <t>NFS Forward&amp;UP</t>
  </si>
  <si>
    <t>Денис</t>
  </si>
  <si>
    <t>Олексій</t>
  </si>
  <si>
    <t>Максим</t>
  </si>
  <si>
    <t>Євгеній</t>
  </si>
  <si>
    <t>13/7</t>
  </si>
  <si>
    <t>Сергій</t>
  </si>
  <si>
    <t>Михайло</t>
  </si>
  <si>
    <t>Чишкала Олексій</t>
  </si>
  <si>
    <t>Вітюк Володимир</t>
  </si>
  <si>
    <t>Володя</t>
  </si>
  <si>
    <t>місце в рівних</t>
  </si>
  <si>
    <t>не зупинився</t>
  </si>
  <si>
    <t>Антон Ж</t>
  </si>
  <si>
    <t>Антон З</t>
  </si>
  <si>
    <t>Віталій</t>
  </si>
  <si>
    <t>Булавінов Андрій</t>
  </si>
  <si>
    <t>Дрейман Олег</t>
  </si>
  <si>
    <t>Андрій</t>
  </si>
  <si>
    <t>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</si>
</sst>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&quot;:&quot;mm&quot;:&quot;ss&quot; &quot;"/>
    <numFmt numFmtId="166" formatCode="0.0000"/>
  </numFmts>
  <fonts count="22" x14ac:knownFonts="1">
    <font>
      <sz val="11"/>
      <color rgb="FF000000"/>
      <name val="Calibri"/>
    </font>
    <font>
      <b/>
      <sz val="15"/>
      <color rgb="FF000000"/>
      <name val="Calibri"/>
    </font>
    <font>
      <b/>
      <sz val="13"/>
      <color rgb="FF000000"/>
      <name val="Calibri"/>
    </font>
    <font>
      <sz val="11"/>
      <name val="Calibri"/>
    </font>
    <font>
      <sz val="20"/>
      <color rgb="FF000000"/>
      <name val="Calibri"/>
    </font>
    <font>
      <b/>
      <sz val="26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sz val="15"/>
      <color rgb="FF000000"/>
      <name val="Calibri"/>
    </font>
    <font>
      <sz val="14"/>
      <color rgb="FF000000"/>
      <name val="Calibri"/>
    </font>
    <font>
      <sz val="26"/>
      <color rgb="FF000000"/>
      <name val="Calibri"/>
    </font>
    <font>
      <sz val="18"/>
      <color rgb="FF000000"/>
      <name val="Calibri"/>
    </font>
    <font>
      <sz val="1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rgb="FFFF0000"/>
      <name val="Calibri"/>
    </font>
    <font>
      <strike/>
      <sz val="12"/>
      <color theme="1"/>
      <name val="Calibri"/>
    </font>
    <font>
      <strike/>
      <sz val="12"/>
      <color rgb="FF000000"/>
      <name val="Calibri"/>
    </font>
    <font>
      <sz val="12"/>
      <name val="Calibri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C9DAF8"/>
        <bgColor rgb="FFC9DAF8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49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2" fillId="0" borderId="16" xfId="0" applyFont="1" applyBorder="1" applyAlignment="1">
      <alignment vertical="center"/>
    </xf>
    <xf numFmtId="49" fontId="12" fillId="0" borderId="51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2" fontId="12" fillId="0" borderId="5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49" fontId="12" fillId="0" borderId="4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164" fontId="12" fillId="0" borderId="21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164" fontId="12" fillId="0" borderId="28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8" xfId="0" applyFont="1" applyBorder="1" applyAlignment="1"/>
    <xf numFmtId="2" fontId="12" fillId="0" borderId="2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12" fillId="0" borderId="60" xfId="0" applyFont="1" applyBorder="1" applyAlignment="1"/>
    <xf numFmtId="0" fontId="12" fillId="0" borderId="23" xfId="0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21" xfId="0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4" fontId="17" fillId="2" borderId="64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18" fillId="0" borderId="28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3" fillId="0" borderId="0" xfId="0" applyFont="1"/>
    <xf numFmtId="164" fontId="15" fillId="0" borderId="62" xfId="0" applyNumberFormat="1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/>
    </xf>
    <xf numFmtId="165" fontId="19" fillId="0" borderId="28" xfId="0" applyNumberFormat="1" applyFont="1" applyBorder="1" applyAlignment="1">
      <alignment horizontal="center" vertical="center"/>
    </xf>
    <xf numFmtId="164" fontId="15" fillId="3" borderId="28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165" fontId="19" fillId="0" borderId="28" xfId="0" applyNumberFormat="1" applyFont="1" applyBorder="1" applyAlignment="1">
      <alignment horizontal="center" vertical="center"/>
    </xf>
    <xf numFmtId="164" fontId="15" fillId="0" borderId="63" xfId="0" applyNumberFormat="1" applyFont="1" applyBorder="1" applyAlignment="1">
      <alignment horizontal="center" vertical="center"/>
    </xf>
    <xf numFmtId="165" fontId="16" fillId="4" borderId="28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64" fontId="17" fillId="0" borderId="64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165" fontId="16" fillId="0" borderId="35" xfId="0" applyNumberFormat="1" applyFont="1" applyBorder="1" applyAlignment="1">
      <alignment horizontal="center" vertical="center"/>
    </xf>
    <xf numFmtId="165" fontId="16" fillId="4" borderId="35" xfId="0" applyNumberFormat="1" applyFont="1" applyFill="1" applyBorder="1" applyAlignment="1">
      <alignment horizontal="center" vertical="center"/>
    </xf>
    <xf numFmtId="164" fontId="13" fillId="0" borderId="35" xfId="0" applyNumberFormat="1" applyFont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3" fillId="0" borderId="62" xfId="0" applyFont="1" applyBorder="1" applyAlignment="1"/>
    <xf numFmtId="0" fontId="16" fillId="0" borderId="62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center" vertical="center" wrapText="1"/>
    </xf>
    <xf numFmtId="164" fontId="15" fillId="5" borderId="28" xfId="0" applyNumberFormat="1" applyFont="1" applyFill="1" applyBorder="1" applyAlignment="1">
      <alignment horizontal="center" vertical="center"/>
    </xf>
    <xf numFmtId="0" fontId="13" fillId="0" borderId="63" xfId="0" applyFont="1" applyBorder="1" applyAlignment="1"/>
    <xf numFmtId="0" fontId="13" fillId="0" borderId="63" xfId="0" applyFont="1" applyBorder="1" applyAlignment="1">
      <alignment horizontal="center"/>
    </xf>
    <xf numFmtId="0" fontId="13" fillId="0" borderId="27" xfId="0" applyFont="1" applyBorder="1" applyAlignment="1">
      <alignment horizontal="right"/>
    </xf>
    <xf numFmtId="164" fontId="13" fillId="0" borderId="13" xfId="0" applyNumberFormat="1" applyFont="1" applyBorder="1" applyAlignment="1">
      <alignment horizontal="center"/>
    </xf>
    <xf numFmtId="164" fontId="13" fillId="0" borderId="53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57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65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57" xfId="0" applyNumberFormat="1" applyFont="1" applyBorder="1" applyAlignment="1">
      <alignment horizontal="center"/>
    </xf>
    <xf numFmtId="164" fontId="13" fillId="0" borderId="65" xfId="0" applyNumberFormat="1" applyFont="1" applyBorder="1" applyAlignment="1">
      <alignment horizontal="center"/>
    </xf>
    <xf numFmtId="164" fontId="13" fillId="0" borderId="45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44" xfId="0" applyNumberFormat="1" applyFont="1" applyBorder="1" applyAlignment="1">
      <alignment horizontal="center"/>
    </xf>
    <xf numFmtId="0" fontId="13" fillId="6" borderId="25" xfId="0" applyFont="1" applyFill="1" applyBorder="1" applyAlignment="1">
      <alignment horizontal="center" vertical="center"/>
    </xf>
    <xf numFmtId="0" fontId="13" fillId="0" borderId="0" xfId="0" applyFont="1" applyAlignment="1"/>
    <xf numFmtId="164" fontId="15" fillId="0" borderId="66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64" fontId="13" fillId="6" borderId="0" xfId="0" applyNumberFormat="1" applyFont="1" applyFill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 vertical="center" wrapText="1"/>
    </xf>
    <xf numFmtId="21" fontId="16" fillId="0" borderId="28" xfId="0" applyNumberFormat="1" applyFont="1" applyBorder="1" applyAlignment="1">
      <alignment horizontal="center" vertical="center"/>
    </xf>
    <xf numFmtId="166" fontId="15" fillId="0" borderId="28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left"/>
    </xf>
    <xf numFmtId="165" fontId="16" fillId="6" borderId="35" xfId="0" applyNumberFormat="1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 wrapText="1"/>
    </xf>
    <xf numFmtId="166" fontId="15" fillId="0" borderId="62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 vertical="center"/>
    </xf>
    <xf numFmtId="164" fontId="13" fillId="7" borderId="0" xfId="0" applyNumberFormat="1" applyFont="1" applyFill="1" applyAlignment="1">
      <alignment horizontal="center"/>
    </xf>
    <xf numFmtId="0" fontId="13" fillId="6" borderId="25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3" fillId="8" borderId="0" xfId="0" applyNumberFormat="1" applyFont="1" applyFill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9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64" fontId="13" fillId="9" borderId="0" xfId="0" applyNumberFormat="1" applyFont="1" applyFill="1" applyAlignment="1">
      <alignment horizontal="center"/>
    </xf>
    <xf numFmtId="164" fontId="13" fillId="0" borderId="45" xfId="0" applyNumberFormat="1" applyFont="1" applyBorder="1" applyAlignment="1"/>
    <xf numFmtId="164" fontId="13" fillId="0" borderId="9" xfId="0" applyNumberFormat="1" applyFont="1" applyBorder="1" applyAlignment="1"/>
    <xf numFmtId="164" fontId="13" fillId="0" borderId="44" xfId="0" applyNumberFormat="1" applyFont="1" applyBorder="1" applyAlignment="1"/>
    <xf numFmtId="164" fontId="13" fillId="0" borderId="0" xfId="0" applyNumberFormat="1" applyFont="1" applyAlignment="1"/>
    <xf numFmtId="0" fontId="13" fillId="0" borderId="5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21" fillId="0" borderId="0" xfId="0" applyFont="1" applyAlignment="1"/>
    <xf numFmtId="0" fontId="21" fillId="0" borderId="21" xfId="0" applyFont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5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64" fontId="21" fillId="0" borderId="35" xfId="0" applyNumberFormat="1" applyFont="1" applyBorder="1" applyAlignment="1">
      <alignment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62" xfId="0" applyFont="1" applyBorder="1" applyAlignment="1"/>
    <xf numFmtId="164" fontId="21" fillId="0" borderId="13" xfId="0" applyNumberFormat="1" applyFont="1" applyBorder="1" applyAlignment="1">
      <alignment horizontal="center"/>
    </xf>
    <xf numFmtId="164" fontId="21" fillId="0" borderId="53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164" fontId="21" fillId="0" borderId="57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164" fontId="21" fillId="0" borderId="57" xfId="0" applyNumberFormat="1" applyFont="1" applyBorder="1" applyAlignment="1">
      <alignment horizontal="center"/>
    </xf>
    <xf numFmtId="164" fontId="21" fillId="6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45" xfId="0" applyNumberFormat="1" applyFont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164" fontId="21" fillId="0" borderId="4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8" xfId="0" applyFont="1" applyBorder="1"/>
    <xf numFmtId="0" fontId="0" fillId="0" borderId="2" xfId="0" applyFont="1" applyBorder="1" applyAlignment="1">
      <alignment horizontal="center" vertical="center"/>
    </xf>
    <xf numFmtId="0" fontId="3" fillId="0" borderId="9" xfId="0" applyFont="1" applyBorder="1"/>
    <xf numFmtId="0" fontId="0" fillId="0" borderId="3" xfId="0" applyFont="1" applyBorder="1" applyAlignment="1">
      <alignment horizontal="center" vertical="center"/>
    </xf>
    <xf numFmtId="0" fontId="3" fillId="0" borderId="10" xfId="0" applyFont="1" applyBorder="1"/>
    <xf numFmtId="0" fontId="0" fillId="0" borderId="4" xfId="0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3" fillId="0" borderId="59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0" borderId="50" xfId="0" applyFont="1" applyBorder="1"/>
    <xf numFmtId="0" fontId="3" fillId="0" borderId="16" xfId="0" applyFont="1" applyBorder="1"/>
    <xf numFmtId="0" fontId="1" fillId="0" borderId="38" xfId="0" applyFont="1" applyBorder="1" applyAlignment="1">
      <alignment horizontal="center" vertical="center" wrapText="1"/>
    </xf>
    <xf numFmtId="0" fontId="3" fillId="0" borderId="45" xfId="0" applyFont="1" applyBorder="1"/>
    <xf numFmtId="0" fontId="1" fillId="0" borderId="39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40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3" fillId="0" borderId="41" xfId="0" applyFont="1" applyBorder="1"/>
    <xf numFmtId="0" fontId="8" fillId="0" borderId="4" xfId="0" applyFont="1" applyBorder="1" applyAlignment="1">
      <alignment horizontal="center" vertical="center"/>
    </xf>
    <xf numFmtId="0" fontId="3" fillId="0" borderId="42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43" xfId="0" applyFont="1" applyBorder="1"/>
    <xf numFmtId="0" fontId="1" fillId="0" borderId="37" xfId="0" applyFont="1" applyBorder="1" applyAlignment="1">
      <alignment horizontal="center" vertical="center" wrapText="1"/>
    </xf>
    <xf numFmtId="0" fontId="3" fillId="0" borderId="44" xfId="0" applyFont="1" applyBorder="1"/>
    <xf numFmtId="0" fontId="4" fillId="0" borderId="39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14" fillId="0" borderId="20" xfId="0" applyFont="1" applyBorder="1" applyAlignment="1">
      <alignment horizontal="center" vertical="center"/>
    </xf>
    <xf numFmtId="0" fontId="3" fillId="0" borderId="19" xfId="0" applyFont="1" applyBorder="1"/>
    <xf numFmtId="0" fontId="14" fillId="0" borderId="3" xfId="0" applyFont="1" applyBorder="1" applyAlignment="1">
      <alignment horizontal="center" vertical="center" wrapText="1"/>
    </xf>
    <xf numFmtId="0" fontId="3" fillId="0" borderId="62" xfId="0" applyFont="1" applyBorder="1"/>
    <xf numFmtId="0" fontId="16" fillId="0" borderId="45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3" fillId="0" borderId="61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4"/>
  <sheetViews>
    <sheetView tabSelected="1" workbookViewId="0">
      <selection activeCell="O6" sqref="O6"/>
    </sheetView>
  </sheetViews>
  <sheetFormatPr defaultColWidth="14.44140625" defaultRowHeight="15" customHeight="1" x14ac:dyDescent="0.3"/>
  <cols>
    <col min="1" max="1" width="8.88671875" customWidth="1"/>
    <col min="2" max="2" width="21.88671875" customWidth="1"/>
    <col min="3" max="3" width="20.88671875" hidden="1" customWidth="1"/>
    <col min="4" max="4" width="7.109375" customWidth="1"/>
    <col min="5" max="5" width="11.44140625" customWidth="1"/>
    <col min="6" max="6" width="7" customWidth="1"/>
    <col min="7" max="7" width="10.44140625" customWidth="1"/>
    <col min="8" max="8" width="17" customWidth="1"/>
    <col min="9" max="9" width="14.6640625" customWidth="1"/>
    <col min="10" max="10" width="11.109375" customWidth="1"/>
    <col min="11" max="11" width="9" customWidth="1"/>
    <col min="12" max="16" width="8.88671875" customWidth="1"/>
  </cols>
  <sheetData>
    <row r="1" spans="1:20" ht="19.8" x14ac:dyDescent="0.4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1"/>
      <c r="M1" s="2"/>
      <c r="N1" s="2"/>
      <c r="O1" s="2"/>
      <c r="P1" s="2"/>
      <c r="Q1" s="2"/>
      <c r="R1" s="2"/>
      <c r="S1" s="2"/>
      <c r="T1" s="2"/>
    </row>
    <row r="2" spans="1:20" ht="17.399999999999999" x14ac:dyDescent="0.35">
      <c r="A2" s="220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"/>
      <c r="M2" s="2"/>
      <c r="N2" s="2"/>
      <c r="O2" s="2"/>
      <c r="P2" s="2"/>
    </row>
    <row r="3" spans="1:20" ht="6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20" ht="15" customHeight="1" x14ac:dyDescent="0.3">
      <c r="A4" s="221" t="s">
        <v>2</v>
      </c>
      <c r="B4" s="223" t="s">
        <v>3</v>
      </c>
      <c r="C4" s="225" t="s">
        <v>4</v>
      </c>
      <c r="D4" s="227" t="s">
        <v>5</v>
      </c>
      <c r="E4" s="214" t="s">
        <v>6</v>
      </c>
      <c r="F4" s="216"/>
      <c r="G4" s="214" t="s">
        <v>7</v>
      </c>
      <c r="H4" s="215"/>
      <c r="I4" s="216"/>
      <c r="J4" s="217" t="s">
        <v>8</v>
      </c>
      <c r="K4" s="216"/>
      <c r="L4" s="4"/>
      <c r="M4" s="4"/>
      <c r="N4" s="4"/>
      <c r="O4" s="4"/>
      <c r="P4" s="4"/>
    </row>
    <row r="5" spans="1:20" ht="14.4" x14ac:dyDescent="0.3">
      <c r="A5" s="222"/>
      <c r="B5" s="224"/>
      <c r="C5" s="226"/>
      <c r="D5" s="228"/>
      <c r="E5" s="5" t="s">
        <v>9</v>
      </c>
      <c r="F5" s="6" t="s">
        <v>2</v>
      </c>
      <c r="G5" s="5" t="s">
        <v>10</v>
      </c>
      <c r="H5" s="6" t="s">
        <v>11</v>
      </c>
      <c r="I5" s="7" t="s">
        <v>12</v>
      </c>
      <c r="J5" s="8" t="s">
        <v>9</v>
      </c>
      <c r="K5" s="7" t="s">
        <v>13</v>
      </c>
      <c r="L5" s="9"/>
      <c r="M5" s="9"/>
      <c r="N5" s="9"/>
      <c r="O5" s="9"/>
      <c r="P5" s="9"/>
    </row>
    <row r="6" spans="1:20" ht="31.5" customHeight="1" x14ac:dyDescent="0.3">
      <c r="A6" s="10">
        <v>1</v>
      </c>
      <c r="B6" s="11" t="s">
        <v>14</v>
      </c>
      <c r="C6" s="12"/>
      <c r="D6" s="13">
        <v>5</v>
      </c>
      <c r="E6" s="14" t="s">
        <v>15</v>
      </c>
      <c r="F6" s="15">
        <v>3</v>
      </c>
      <c r="G6" s="11">
        <v>339</v>
      </c>
      <c r="H6" s="16" t="s">
        <v>16</v>
      </c>
      <c r="I6" s="17" t="s">
        <v>17</v>
      </c>
      <c r="J6" s="14">
        <v>40.253</v>
      </c>
      <c r="K6" s="13">
        <v>29</v>
      </c>
      <c r="L6" s="4"/>
      <c r="M6" s="4"/>
      <c r="N6" s="4"/>
      <c r="O6" s="18"/>
      <c r="P6" s="18"/>
    </row>
    <row r="7" spans="1:20" ht="33.75" customHeight="1" x14ac:dyDescent="0.3">
      <c r="A7" s="19">
        <v>2</v>
      </c>
      <c r="B7" s="20" t="s">
        <v>18</v>
      </c>
      <c r="C7" s="21"/>
      <c r="D7" s="22">
        <v>1</v>
      </c>
      <c r="E7" s="23">
        <v>42.365000000000002</v>
      </c>
      <c r="F7" s="24">
        <v>1</v>
      </c>
      <c r="G7" s="20">
        <v>339</v>
      </c>
      <c r="H7" s="25">
        <v>15.04</v>
      </c>
      <c r="I7" s="26">
        <f>H7</f>
        <v>15.04</v>
      </c>
      <c r="J7" s="23">
        <v>40.023000000000003</v>
      </c>
      <c r="K7" s="22">
        <v>209</v>
      </c>
      <c r="L7" s="4"/>
      <c r="M7" s="4"/>
      <c r="N7" s="4"/>
      <c r="O7" s="18"/>
      <c r="P7" s="18"/>
    </row>
    <row r="8" spans="1:20" ht="31.5" customHeight="1" x14ac:dyDescent="0.3">
      <c r="A8" s="19">
        <v>3</v>
      </c>
      <c r="B8" s="20" t="s">
        <v>19</v>
      </c>
      <c r="C8" s="21"/>
      <c r="D8" s="22">
        <v>13</v>
      </c>
      <c r="E8" s="23">
        <v>43.045000000000002</v>
      </c>
      <c r="F8" s="24">
        <v>5</v>
      </c>
      <c r="G8" s="20">
        <v>338</v>
      </c>
      <c r="H8" s="27" t="s">
        <v>20</v>
      </c>
      <c r="I8" s="28">
        <v>38.5</v>
      </c>
      <c r="J8" s="23">
        <v>40.232999999999997</v>
      </c>
      <c r="K8" s="22">
        <v>182</v>
      </c>
      <c r="L8" s="4"/>
      <c r="M8" s="4"/>
      <c r="N8" s="4"/>
      <c r="O8" s="18"/>
      <c r="P8" s="18"/>
    </row>
    <row r="9" spans="1:20" ht="31.5" customHeight="1" x14ac:dyDescent="0.3">
      <c r="A9" s="19">
        <v>4</v>
      </c>
      <c r="B9" s="20" t="s">
        <v>21</v>
      </c>
      <c r="C9" s="21"/>
      <c r="D9" s="22">
        <v>11</v>
      </c>
      <c r="E9" s="23">
        <v>43.35</v>
      </c>
      <c r="F9" s="24">
        <v>8</v>
      </c>
      <c r="G9" s="20">
        <v>338</v>
      </c>
      <c r="H9" s="27" t="s">
        <v>20</v>
      </c>
      <c r="I9" s="29" t="s">
        <v>22</v>
      </c>
      <c r="J9" s="23">
        <v>40.131</v>
      </c>
      <c r="K9" s="22">
        <v>136</v>
      </c>
      <c r="L9" s="4"/>
      <c r="M9" s="4"/>
      <c r="N9" s="4"/>
      <c r="O9" s="18"/>
      <c r="P9" s="18"/>
    </row>
    <row r="10" spans="1:20" ht="31.5" customHeight="1" x14ac:dyDescent="0.3">
      <c r="A10" s="19">
        <v>5</v>
      </c>
      <c r="B10" s="20" t="s">
        <v>23</v>
      </c>
      <c r="C10" s="21"/>
      <c r="D10" s="22">
        <v>2</v>
      </c>
      <c r="E10" s="30">
        <v>42.624000000000002</v>
      </c>
      <c r="F10" s="24">
        <v>2</v>
      </c>
      <c r="G10" s="20">
        <v>336</v>
      </c>
      <c r="H10" s="27" t="s">
        <v>24</v>
      </c>
      <c r="I10" s="28" t="s">
        <v>20</v>
      </c>
      <c r="J10" s="23">
        <v>40.363</v>
      </c>
      <c r="K10" s="22">
        <v>43</v>
      </c>
      <c r="L10" s="4"/>
      <c r="M10" s="4"/>
      <c r="N10" s="4"/>
      <c r="O10" s="18"/>
      <c r="P10" s="18"/>
    </row>
    <row r="11" spans="1:20" ht="31.5" customHeight="1" x14ac:dyDescent="0.3">
      <c r="A11" s="19">
        <v>6</v>
      </c>
      <c r="B11" s="20" t="s">
        <v>25</v>
      </c>
      <c r="C11" s="21"/>
      <c r="D11" s="22">
        <v>12</v>
      </c>
      <c r="E11" s="23">
        <v>43.128</v>
      </c>
      <c r="F11" s="24">
        <v>6</v>
      </c>
      <c r="G11" s="20">
        <v>336</v>
      </c>
      <c r="H11" s="27" t="s">
        <v>24</v>
      </c>
      <c r="I11" s="28">
        <v>6</v>
      </c>
      <c r="J11" s="23">
        <v>40.268999999999998</v>
      </c>
      <c r="K11" s="22">
        <v>41</v>
      </c>
      <c r="L11" s="4"/>
      <c r="M11" s="4"/>
      <c r="N11" s="4"/>
      <c r="O11" s="18"/>
      <c r="P11" s="18"/>
    </row>
    <row r="12" spans="1:20" ht="34.5" customHeight="1" x14ac:dyDescent="0.3">
      <c r="A12" s="19">
        <v>7</v>
      </c>
      <c r="B12" s="20" t="s">
        <v>26</v>
      </c>
      <c r="C12" s="21"/>
      <c r="D12" s="22">
        <v>10</v>
      </c>
      <c r="E12" s="23">
        <v>42.872999999999998</v>
      </c>
      <c r="F12" s="24">
        <v>4</v>
      </c>
      <c r="G12" s="20">
        <v>334</v>
      </c>
      <c r="H12" s="27" t="s">
        <v>27</v>
      </c>
      <c r="I12" s="28" t="s">
        <v>28</v>
      </c>
      <c r="J12" s="23">
        <v>40.234999999999999</v>
      </c>
      <c r="K12" s="22">
        <v>58</v>
      </c>
      <c r="L12" s="4"/>
      <c r="M12" s="4"/>
      <c r="N12" s="4"/>
      <c r="O12" s="18"/>
      <c r="P12" s="18"/>
    </row>
    <row r="13" spans="1:20" ht="31.5" customHeight="1" x14ac:dyDescent="0.3">
      <c r="A13" s="19">
        <v>8</v>
      </c>
      <c r="B13" s="20" t="s">
        <v>29</v>
      </c>
      <c r="C13" s="21"/>
      <c r="D13" s="22">
        <v>14</v>
      </c>
      <c r="E13" s="30">
        <v>4.2229999999999999</v>
      </c>
      <c r="F13" s="24">
        <v>7</v>
      </c>
      <c r="G13" s="20">
        <v>334</v>
      </c>
      <c r="H13" s="27" t="s">
        <v>27</v>
      </c>
      <c r="I13" s="28">
        <v>19.600000000000001</v>
      </c>
      <c r="J13" s="23">
        <v>40.682000000000002</v>
      </c>
      <c r="K13" s="22">
        <v>293</v>
      </c>
      <c r="L13" s="4"/>
      <c r="M13" s="4"/>
      <c r="N13" s="4"/>
      <c r="O13" s="18"/>
      <c r="P13" s="18"/>
    </row>
    <row r="14" spans="1:20" ht="31.5" customHeight="1" x14ac:dyDescent="0.3">
      <c r="A14" s="19">
        <v>9</v>
      </c>
      <c r="B14" s="20" t="s">
        <v>30</v>
      </c>
      <c r="C14" s="21"/>
      <c r="D14" s="22">
        <v>7</v>
      </c>
      <c r="E14" s="23">
        <v>43.575000000000003</v>
      </c>
      <c r="F14" s="24">
        <v>10</v>
      </c>
      <c r="G14" s="20">
        <v>333</v>
      </c>
      <c r="H14" s="27" t="s">
        <v>31</v>
      </c>
      <c r="I14" s="29" t="s">
        <v>32</v>
      </c>
      <c r="J14" s="23">
        <v>40.506999999999998</v>
      </c>
      <c r="K14" s="22">
        <v>299</v>
      </c>
      <c r="L14" s="4"/>
      <c r="M14" s="4"/>
      <c r="N14" s="4"/>
      <c r="O14" s="18"/>
      <c r="P14" s="18"/>
    </row>
    <row r="15" spans="1:20" ht="31.5" customHeight="1" x14ac:dyDescent="0.3">
      <c r="A15" s="19">
        <v>10</v>
      </c>
      <c r="B15" s="20" t="s">
        <v>33</v>
      </c>
      <c r="C15" s="21"/>
      <c r="D15" s="22">
        <v>4</v>
      </c>
      <c r="E15" s="23">
        <v>43.405999999999999</v>
      </c>
      <c r="F15" s="24">
        <v>9</v>
      </c>
      <c r="G15" s="20">
        <v>332</v>
      </c>
      <c r="H15" s="27" t="s">
        <v>34</v>
      </c>
      <c r="I15" s="29" t="s">
        <v>35</v>
      </c>
      <c r="J15" s="23">
        <v>40.655000000000001</v>
      </c>
      <c r="K15" s="22">
        <v>295</v>
      </c>
      <c r="L15" s="4"/>
      <c r="M15" s="4"/>
      <c r="N15" s="4"/>
      <c r="O15" s="18"/>
      <c r="P15" s="18"/>
    </row>
    <row r="16" spans="1:20" ht="31.5" customHeight="1" x14ac:dyDescent="0.3">
      <c r="A16" s="19">
        <v>11</v>
      </c>
      <c r="B16" s="20" t="s">
        <v>36</v>
      </c>
      <c r="C16" s="21"/>
      <c r="D16" s="22">
        <v>3</v>
      </c>
      <c r="E16" s="23">
        <v>43.655999999999999</v>
      </c>
      <c r="F16" s="24">
        <v>11</v>
      </c>
      <c r="G16" s="20">
        <v>331</v>
      </c>
      <c r="H16" s="27" t="s">
        <v>37</v>
      </c>
      <c r="I16" s="29" t="s">
        <v>20</v>
      </c>
      <c r="J16" s="23">
        <v>40.494999999999997</v>
      </c>
      <c r="K16" s="22">
        <v>104</v>
      </c>
      <c r="L16" s="4"/>
      <c r="M16" s="4"/>
      <c r="N16" s="4"/>
      <c r="O16" s="18"/>
      <c r="P16" s="18"/>
    </row>
    <row r="17" spans="1:16" ht="31.5" customHeight="1" x14ac:dyDescent="0.3">
      <c r="A17" s="31">
        <v>12</v>
      </c>
      <c r="B17" s="32" t="s">
        <v>38</v>
      </c>
      <c r="C17" s="33"/>
      <c r="D17" s="34">
        <v>9</v>
      </c>
      <c r="E17" s="35">
        <v>43.789000000000001</v>
      </c>
      <c r="F17" s="36">
        <v>12</v>
      </c>
      <c r="G17" s="32">
        <v>330</v>
      </c>
      <c r="H17" s="37" t="s">
        <v>39</v>
      </c>
      <c r="I17" s="38" t="s">
        <v>40</v>
      </c>
      <c r="J17" s="35">
        <v>40.731000000000002</v>
      </c>
      <c r="K17" s="34">
        <v>282</v>
      </c>
      <c r="L17" s="2"/>
      <c r="M17" s="2"/>
      <c r="N17" s="2"/>
      <c r="O17" s="2"/>
      <c r="P17" s="2"/>
    </row>
    <row r="18" spans="1:16" ht="15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</row>
    <row r="19" spans="1:16" ht="15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</row>
    <row r="20" spans="1:16" ht="15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</row>
    <row r="21" spans="1:16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</row>
    <row r="22" spans="1:16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</row>
    <row r="23" spans="1:16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</row>
    <row r="24" spans="1:16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  <c r="O24" s="2"/>
      <c r="P24" s="2"/>
    </row>
    <row r="25" spans="1:16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  <c r="O25" s="2"/>
      <c r="P25" s="2"/>
    </row>
    <row r="26" spans="1:16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</row>
    <row r="27" spans="1:16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  <c r="N27" s="2"/>
      <c r="O27" s="2"/>
      <c r="P27" s="2"/>
    </row>
    <row r="28" spans="1:16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  <c r="N28" s="2"/>
      <c r="O28" s="2"/>
      <c r="P28" s="2"/>
    </row>
    <row r="29" spans="1:16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  <c r="N29" s="2"/>
      <c r="O29" s="2"/>
      <c r="P29" s="2"/>
    </row>
    <row r="30" spans="1:16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</row>
    <row r="31" spans="1:16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</row>
    <row r="32" spans="1:16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</row>
    <row r="33" spans="1:16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</row>
    <row r="34" spans="1:16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  <c r="N34" s="2"/>
      <c r="O34" s="2"/>
      <c r="P34" s="2"/>
    </row>
    <row r="35" spans="1:16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  <c r="N35" s="2"/>
      <c r="O35" s="2"/>
      <c r="P35" s="2"/>
    </row>
    <row r="36" spans="1:16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  <c r="N36" s="2"/>
      <c r="O36" s="2"/>
      <c r="P36" s="2"/>
    </row>
    <row r="37" spans="1:16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</row>
    <row r="38" spans="1:16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</row>
    <row r="39" spans="1:16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</row>
    <row r="40" spans="1:16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</row>
    <row r="41" spans="1:16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</row>
    <row r="42" spans="1:16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</row>
    <row r="43" spans="1:16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</row>
    <row r="44" spans="1:16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</row>
    <row r="45" spans="1:16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</row>
    <row r="46" spans="1:16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</row>
    <row r="47" spans="1:16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  <c r="N47" s="2"/>
      <c r="O47" s="2"/>
      <c r="P47" s="2"/>
    </row>
    <row r="48" spans="1:16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  <c r="N48" s="2"/>
      <c r="O48" s="2"/>
      <c r="P48" s="2"/>
    </row>
    <row r="49" spans="1:16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  <c r="N49" s="2"/>
      <c r="O49" s="2"/>
      <c r="P49" s="2"/>
    </row>
    <row r="50" spans="1:16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  <c r="N50" s="2"/>
      <c r="O50" s="2"/>
      <c r="P50" s="2"/>
    </row>
    <row r="51" spans="1:16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  <c r="N51" s="2"/>
      <c r="O51" s="2"/>
      <c r="P51" s="2"/>
    </row>
    <row r="52" spans="1:16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  <c r="O52" s="2"/>
      <c r="P52" s="2"/>
    </row>
    <row r="53" spans="1:16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</row>
    <row r="54" spans="1:16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</row>
    <row r="55" spans="1:16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  <c r="N55" s="2"/>
      <c r="O55" s="2"/>
      <c r="P55" s="2"/>
    </row>
    <row r="56" spans="1:16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  <c r="N56" s="2"/>
      <c r="O56" s="2"/>
      <c r="P56" s="2"/>
    </row>
    <row r="57" spans="1:16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  <c r="N57" s="2"/>
      <c r="O57" s="2"/>
      <c r="P57" s="2"/>
    </row>
    <row r="58" spans="1:16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  <c r="N58" s="2"/>
      <c r="O58" s="2"/>
      <c r="P58" s="2"/>
    </row>
    <row r="59" spans="1:16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</row>
    <row r="60" spans="1:16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spans="1:16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  <c r="N61" s="2"/>
      <c r="O61" s="2"/>
      <c r="P61" s="2"/>
    </row>
    <row r="62" spans="1:16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</row>
    <row r="63" spans="1:16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2"/>
      <c r="P63" s="2"/>
    </row>
    <row r="64" spans="1:16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  <c r="N64" s="2"/>
      <c r="O64" s="2"/>
      <c r="P64" s="2"/>
    </row>
    <row r="65" spans="1:16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</row>
    <row r="66" spans="1:16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</row>
    <row r="67" spans="1:16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  <c r="N67" s="2"/>
      <c r="O67" s="2"/>
      <c r="P67" s="2"/>
    </row>
    <row r="68" spans="1:16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  <c r="N68" s="2"/>
      <c r="O68" s="2"/>
      <c r="P68" s="2"/>
    </row>
    <row r="69" spans="1:16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</row>
    <row r="70" spans="1:16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  <c r="N70" s="2"/>
      <c r="O70" s="2"/>
      <c r="P70" s="2"/>
    </row>
    <row r="71" spans="1:16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  <c r="N71" s="2"/>
      <c r="O71" s="2"/>
      <c r="P71" s="2"/>
    </row>
    <row r="72" spans="1:16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  <c r="N72" s="2"/>
      <c r="O72" s="2"/>
      <c r="P72" s="2"/>
    </row>
    <row r="73" spans="1:16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</row>
    <row r="74" spans="1:16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  <c r="N74" s="2"/>
      <c r="O74" s="2"/>
      <c r="P74" s="2"/>
    </row>
    <row r="75" spans="1:16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  <c r="N75" s="2"/>
      <c r="O75" s="2"/>
      <c r="P75" s="2"/>
    </row>
    <row r="76" spans="1:16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  <c r="N76" s="2"/>
      <c r="O76" s="2"/>
      <c r="P76" s="2"/>
    </row>
    <row r="77" spans="1:16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  <c r="N77" s="2"/>
      <c r="O77" s="2"/>
      <c r="P77" s="2"/>
    </row>
    <row r="78" spans="1:16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  <c r="N78" s="2"/>
      <c r="O78" s="2"/>
      <c r="P78" s="2"/>
    </row>
    <row r="79" spans="1:16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  <c r="N79" s="2"/>
      <c r="O79" s="2"/>
      <c r="P79" s="2"/>
    </row>
    <row r="80" spans="1:16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  <c r="N80" s="2"/>
      <c r="O80" s="2"/>
      <c r="P80" s="2"/>
    </row>
    <row r="81" spans="1:16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  <c r="N81" s="2"/>
      <c r="O81" s="2"/>
      <c r="P81" s="2"/>
    </row>
    <row r="82" spans="1:16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  <c r="N82" s="2"/>
      <c r="O82" s="2"/>
      <c r="P82" s="2"/>
    </row>
    <row r="83" spans="1:16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  <c r="N83" s="2"/>
      <c r="O83" s="2"/>
      <c r="P83" s="2"/>
    </row>
    <row r="84" spans="1:16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  <c r="N84" s="2"/>
      <c r="O84" s="2"/>
      <c r="P84" s="2"/>
    </row>
    <row r="85" spans="1:16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  <c r="N85" s="2"/>
      <c r="O85" s="2"/>
      <c r="P85" s="2"/>
    </row>
    <row r="86" spans="1:16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  <c r="N86" s="2"/>
      <c r="O86" s="2"/>
      <c r="P86" s="2"/>
    </row>
    <row r="87" spans="1:16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  <c r="N87" s="2"/>
      <c r="O87" s="2"/>
      <c r="P87" s="2"/>
    </row>
    <row r="88" spans="1:16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  <c r="N88" s="2"/>
      <c r="O88" s="2"/>
      <c r="P88" s="2"/>
    </row>
    <row r="89" spans="1:16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  <c r="N89" s="2"/>
      <c r="O89" s="2"/>
      <c r="P89" s="2"/>
    </row>
    <row r="90" spans="1:16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  <c r="N90" s="2"/>
      <c r="O90" s="2"/>
      <c r="P90" s="2"/>
    </row>
    <row r="91" spans="1:16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  <c r="N91" s="2"/>
      <c r="O91" s="2"/>
      <c r="P91" s="2"/>
    </row>
    <row r="92" spans="1:16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  <c r="N92" s="2"/>
      <c r="O92" s="2"/>
      <c r="P92" s="2"/>
    </row>
    <row r="93" spans="1:16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  <c r="N93" s="2"/>
      <c r="O93" s="2"/>
      <c r="P93" s="2"/>
    </row>
    <row r="94" spans="1:16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  <c r="N94" s="2"/>
      <c r="O94" s="2"/>
      <c r="P94" s="2"/>
    </row>
    <row r="95" spans="1:16" ht="15.75" customHeight="1" x14ac:dyDescent="0.3"/>
    <row r="96" spans="1:1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</sheetData>
  <mergeCells count="9">
    <mergeCell ref="G4:I4"/>
    <mergeCell ref="J4:K4"/>
    <mergeCell ref="A1:K1"/>
    <mergeCell ref="A2:K2"/>
    <mergeCell ref="A4:A5"/>
    <mergeCell ref="B4:B5"/>
    <mergeCell ref="C4:C5"/>
    <mergeCell ref="D4:D5"/>
    <mergeCell ref="E4:F4"/>
  </mergeCells>
  <pageMargins left="0.70833333333333304" right="0.70833333333333304" top="0.74791666666666701" bottom="0.74791666666666701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6.6640625" customWidth="1"/>
    <col min="4" max="4" width="6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29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114</v>
      </c>
      <c r="C8" s="97">
        <v>2</v>
      </c>
      <c r="D8" s="98">
        <f>COUNTA(C21:C85)</f>
        <v>28</v>
      </c>
      <c r="E8" s="98">
        <f>COUNTA(C21:C85)</f>
        <v>28</v>
      </c>
      <c r="F8" s="102">
        <f>MIN(C21:C84)</f>
        <v>40.975000000000001</v>
      </c>
      <c r="G8" s="102">
        <f>AVERAGE(C21:C87)</f>
        <v>42.003678571428573</v>
      </c>
      <c r="H8" s="102">
        <f t="shared" ref="H8:H15" si="0">G8-F8</f>
        <v>1.0286785714285713</v>
      </c>
      <c r="I8" s="103">
        <v>1.3657407407407408E-2</v>
      </c>
      <c r="J8" s="104">
        <f t="shared" ref="J8:K8" si="1">I8</f>
        <v>1.3657407407407408E-2</v>
      </c>
      <c r="K8" s="105">
        <f t="shared" si="1"/>
        <v>1.3657407407407408E-2</v>
      </c>
      <c r="L8" s="106">
        <v>136.19800000000001</v>
      </c>
      <c r="M8" s="106">
        <v>93.367999999999995</v>
      </c>
      <c r="N8" s="165">
        <v>5</v>
      </c>
      <c r="O8" s="149" t="s">
        <v>98</v>
      </c>
      <c r="P8" s="108"/>
    </row>
    <row r="9" spans="1:16" ht="30.75" customHeight="1" x14ac:dyDescent="0.3">
      <c r="A9" s="96">
        <v>2</v>
      </c>
      <c r="B9" s="97" t="s">
        <v>115</v>
      </c>
      <c r="C9" s="97">
        <v>5</v>
      </c>
      <c r="D9" s="98">
        <f>COUNTA(D21:D85)+D8+1</f>
        <v>84</v>
      </c>
      <c r="E9" s="98">
        <f>COUNTA(D21:D85)+1</f>
        <v>56</v>
      </c>
      <c r="F9" s="102">
        <f>MIN(D21:D84)</f>
        <v>40.707000000000001</v>
      </c>
      <c r="G9" s="102">
        <f>AVERAGE(D21:D86)</f>
        <v>41.247472727272715</v>
      </c>
      <c r="H9" s="102">
        <f t="shared" si="0"/>
        <v>0.54047272727271434</v>
      </c>
      <c r="I9" s="103">
        <v>4.1493055555555554E-2</v>
      </c>
      <c r="J9" s="110">
        <f t="shared" ref="J9:J15" si="2">I9-I8</f>
        <v>2.7835648148148144E-2</v>
      </c>
      <c r="K9" s="111">
        <f>J9</f>
        <v>2.7835648148148144E-2</v>
      </c>
      <c r="L9" s="106">
        <v>139.952</v>
      </c>
      <c r="M9" s="106">
        <v>97.75</v>
      </c>
      <c r="N9" s="166">
        <v>5</v>
      </c>
      <c r="O9" s="149" t="s">
        <v>98</v>
      </c>
      <c r="P9" s="108"/>
    </row>
    <row r="10" spans="1:16" ht="30.75" customHeight="1" x14ac:dyDescent="0.3">
      <c r="A10" s="96">
        <v>3</v>
      </c>
      <c r="B10" s="97" t="s">
        <v>114</v>
      </c>
      <c r="C10" s="97">
        <v>8</v>
      </c>
      <c r="D10" s="98">
        <f>COUNTA(E21:E85)+D9+1</f>
        <v>144</v>
      </c>
      <c r="E10" s="98">
        <f>COUNTA(E21:E85)+1</f>
        <v>60</v>
      </c>
      <c r="F10" s="102">
        <f>MIN(E21:E86)</f>
        <v>40.701999999999998</v>
      </c>
      <c r="G10" s="102">
        <f>AVERAGE(E21:E87)</f>
        <v>41.06833898305085</v>
      </c>
      <c r="H10" s="102">
        <f t="shared" si="0"/>
        <v>0.36633898305085211</v>
      </c>
      <c r="I10" s="103">
        <v>7.1157407407407405E-2</v>
      </c>
      <c r="J10" s="110">
        <f t="shared" si="2"/>
        <v>2.9664351851851851E-2</v>
      </c>
      <c r="K10" s="111">
        <f t="shared" ref="K10:K15" si="3">J10+K8</f>
        <v>4.3321759259259261E-2</v>
      </c>
      <c r="L10" s="106">
        <v>134.91800000000001</v>
      </c>
      <c r="M10" s="106">
        <v>92.924000000000007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115</v>
      </c>
      <c r="C11" s="97">
        <v>2</v>
      </c>
      <c r="D11" s="98">
        <f>COUNTA(F21:F85)+D10+1</f>
        <v>198</v>
      </c>
      <c r="E11" s="98">
        <f>COUNTA(F21:F85)+1</f>
        <v>54</v>
      </c>
      <c r="F11" s="102">
        <f>MIN(F21:F86)</f>
        <v>40.780999999999999</v>
      </c>
      <c r="G11" s="102">
        <f>AVERAGE(F21:F86)</f>
        <v>41.159754716981126</v>
      </c>
      <c r="H11" s="102">
        <f t="shared" si="0"/>
        <v>0.37875471698112761</v>
      </c>
      <c r="I11" s="103">
        <v>9.796296296296296E-2</v>
      </c>
      <c r="J11" s="110">
        <f t="shared" si="2"/>
        <v>2.6805555555555555E-2</v>
      </c>
      <c r="K11" s="111">
        <f t="shared" si="3"/>
        <v>5.4641203703703699E-2</v>
      </c>
      <c r="L11" s="106">
        <v>137.78299999999999</v>
      </c>
      <c r="M11" s="106">
        <v>94.918999999999997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114</v>
      </c>
      <c r="C12" s="97">
        <v>16</v>
      </c>
      <c r="D12" s="98">
        <f>COUNTA(G21:G85)+D11+1</f>
        <v>230</v>
      </c>
      <c r="E12" s="98">
        <f>COUNTA(G21:G85)+1</f>
        <v>32</v>
      </c>
      <c r="F12" s="102">
        <f>MIN(G21:G86)</f>
        <v>41.152000000000001</v>
      </c>
      <c r="G12" s="102">
        <f>AVERAGE(G23:G86,G21)</f>
        <v>41.627833333333335</v>
      </c>
      <c r="H12" s="102">
        <f t="shared" si="0"/>
        <v>0.475833333333334</v>
      </c>
      <c r="I12" s="103">
        <v>0.11454861111111111</v>
      </c>
      <c r="J12" s="110">
        <f t="shared" si="2"/>
        <v>1.6585648148148155E-2</v>
      </c>
      <c r="K12" s="111">
        <f t="shared" si="3"/>
        <v>5.9907407407407416E-2</v>
      </c>
      <c r="L12" s="106">
        <v>137.58199999999999</v>
      </c>
      <c r="M12" s="106">
        <v>95.120999999999995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115</v>
      </c>
      <c r="C13" s="97">
        <v>11</v>
      </c>
      <c r="D13" s="98">
        <f>COUNTA(H21:H83)+D12+1</f>
        <v>251</v>
      </c>
      <c r="E13" s="98">
        <f>COUNTA(H21:H83)+1</f>
        <v>21</v>
      </c>
      <c r="F13" s="115">
        <f>MIN(H21:H85)</f>
        <v>40.768999999999998</v>
      </c>
      <c r="G13" s="102">
        <f>AVERAGE(H21:H85)</f>
        <v>41.155699999999996</v>
      </c>
      <c r="H13" s="102">
        <f t="shared" si="0"/>
        <v>0.3866999999999976</v>
      </c>
      <c r="I13" s="103">
        <v>0.12565972222222221</v>
      </c>
      <c r="J13" s="110">
        <f t="shared" si="2"/>
        <v>1.1111111111111099E-2</v>
      </c>
      <c r="K13" s="114">
        <f t="shared" si="3"/>
        <v>6.5752314814814805E-2</v>
      </c>
      <c r="L13" s="106">
        <v>136.083</v>
      </c>
      <c r="M13" s="106">
        <v>94.06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114</v>
      </c>
      <c r="C14" s="97">
        <v>44</v>
      </c>
      <c r="D14" s="98">
        <f>COUNTA(I21:I85)+D13+1</f>
        <v>304</v>
      </c>
      <c r="E14" s="99">
        <f>COUNTA(I21:I85)+1</f>
        <v>53</v>
      </c>
      <c r="F14" s="167">
        <f>MIN(I21:I86)</f>
        <v>40.682000000000002</v>
      </c>
      <c r="G14" s="101">
        <f>AVERAGE(I25:I86,I21:I23)</f>
        <v>41.109117647058824</v>
      </c>
      <c r="H14" s="102">
        <f t="shared" si="0"/>
        <v>0.4271176470588216</v>
      </c>
      <c r="I14" s="103">
        <v>0.15204861111111112</v>
      </c>
      <c r="J14" s="110">
        <f t="shared" si="2"/>
        <v>2.6388888888888906E-2</v>
      </c>
      <c r="K14" s="116">
        <f t="shared" si="3"/>
        <v>8.6296296296296315E-2</v>
      </c>
      <c r="L14" s="106">
        <v>132.755</v>
      </c>
      <c r="M14" s="112">
        <v>90.634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115</v>
      </c>
      <c r="C15" s="118">
        <v>1</v>
      </c>
      <c r="D15" s="119">
        <f>COUNTA(J21:J85)+D14+1</f>
        <v>334</v>
      </c>
      <c r="E15" s="120">
        <f>COUNTA(J21:J85)+1</f>
        <v>30</v>
      </c>
      <c r="F15" s="121">
        <f>MIN(J21:J86)</f>
        <v>40.683</v>
      </c>
      <c r="G15" s="122">
        <f>AVERAGE(J21:J86)</f>
        <v>41.07586206896552</v>
      </c>
      <c r="H15" s="123">
        <f t="shared" si="0"/>
        <v>0.39286206896552045</v>
      </c>
      <c r="I15" s="124" t="str">
        <f>'Загальні результати'!H6</f>
        <v>4:00:21</v>
      </c>
      <c r="J15" s="124">
        <f t="shared" si="2"/>
        <v>1.4861111111111103E-2</v>
      </c>
      <c r="K15" s="125">
        <f t="shared" si="3"/>
        <v>8.0613425925925908E-2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AVERAGE(F8,F10,F12,F14)</f>
        <v>40.877749999999999</v>
      </c>
      <c r="G16" s="109">
        <f>AVERAGE(C21:C87,E21:E84,G21,G23:G83,I21:I23,I25:I85)</f>
        <v>41.336517857142844</v>
      </c>
      <c r="H16" s="109">
        <f>AVERAGE(H8,H10,H12,H14)</f>
        <v>0.57449213371789476</v>
      </c>
      <c r="I16" s="128" t="s">
        <v>108</v>
      </c>
      <c r="J16" s="129"/>
      <c r="K16" s="130" t="s">
        <v>95</v>
      </c>
      <c r="L16" s="131">
        <f>AVERAGE(L8:L14)</f>
        <v>136.46728571428571</v>
      </c>
      <c r="M16" s="131">
        <f>AVERAGE(M8:M14)-90</f>
        <v>4.1108571428571565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AVERAGE(F9,F11,F15,F13)</f>
        <v>40.734999999999999</v>
      </c>
      <c r="G17" s="109">
        <f>AVERAGE(D21:D88,F21:F85,H21:H84,J21:J86)</f>
        <v>41.174471337579611</v>
      </c>
      <c r="H17" s="102">
        <f>AVERAGE(H9,H11,H15,H13)</f>
        <v>0.42469737830484</v>
      </c>
      <c r="I17" s="113" t="s">
        <v>116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40.806375000000003</v>
      </c>
      <c r="G18" s="132">
        <f>AVERAGE(C25:J83,C21:F24,H21:J23,G23:G24,G21,H24,J24)</f>
        <v>41.258236923076936</v>
      </c>
      <c r="H18" s="132">
        <f>AVERAGE(H8:H15)</f>
        <v>0.49959475601136738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Чишкала Олексій</v>
      </c>
      <c r="D20" s="133" t="str">
        <f>B9</f>
        <v>Вітюк Володимир</v>
      </c>
      <c r="E20" s="133" t="str">
        <f>B10</f>
        <v>Чишкала Олексій</v>
      </c>
      <c r="F20" s="133" t="str">
        <f>B11</f>
        <v>Вітюк Володимир</v>
      </c>
      <c r="G20" s="133" t="str">
        <f>B12</f>
        <v>Чишкала Олексій</v>
      </c>
      <c r="H20" s="133" t="str">
        <f>B13</f>
        <v>Вітюк Володимир</v>
      </c>
      <c r="I20" s="133" t="str">
        <f>B14</f>
        <v>Чишкала Олексій</v>
      </c>
      <c r="J20" s="158" t="str">
        <f>B15</f>
        <v>Вітюк Володимир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50.054000000000002</v>
      </c>
      <c r="D21" s="137">
        <v>41.488999999999997</v>
      </c>
      <c r="E21" s="137">
        <v>41.871000000000002</v>
      </c>
      <c r="F21" s="137">
        <v>41.234000000000002</v>
      </c>
      <c r="G21" s="137">
        <v>42.826000000000001</v>
      </c>
      <c r="H21" s="137">
        <v>41.484000000000002</v>
      </c>
      <c r="I21" s="137">
        <v>41.180999999999997</v>
      </c>
      <c r="J21" s="138">
        <v>41.213999999999999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43.466000000000001</v>
      </c>
      <c r="D22" s="140">
        <v>41.691000000000003</v>
      </c>
      <c r="E22" s="140">
        <v>41.499000000000002</v>
      </c>
      <c r="F22" s="140">
        <v>41.197000000000003</v>
      </c>
      <c r="G22" s="153">
        <v>46.265000000000001</v>
      </c>
      <c r="H22" s="140">
        <v>41.8</v>
      </c>
      <c r="I22" s="140">
        <v>41.323</v>
      </c>
      <c r="J22" s="141">
        <v>41.225000000000001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43.07</v>
      </c>
      <c r="D23" s="140">
        <v>41.874000000000002</v>
      </c>
      <c r="E23" s="140">
        <v>41.723999999999997</v>
      </c>
      <c r="F23" s="140">
        <v>41.021999999999998</v>
      </c>
      <c r="G23" s="140">
        <v>42.765999999999998</v>
      </c>
      <c r="H23" s="140">
        <v>41.235999999999997</v>
      </c>
      <c r="I23" s="140">
        <v>41.154000000000003</v>
      </c>
      <c r="J23" s="141">
        <v>41.301000000000002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42.188000000000002</v>
      </c>
      <c r="D24" s="140">
        <v>42.186</v>
      </c>
      <c r="E24" s="140">
        <v>41.445999999999998</v>
      </c>
      <c r="F24" s="140">
        <v>41.204999999999998</v>
      </c>
      <c r="G24" s="140">
        <v>41.631999999999998</v>
      </c>
      <c r="H24" s="140">
        <v>41.088000000000001</v>
      </c>
      <c r="I24" s="168">
        <v>46.545000000000002</v>
      </c>
      <c r="J24" s="141">
        <v>41.287999999999997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41.636000000000003</v>
      </c>
      <c r="D25" s="140">
        <v>41.12</v>
      </c>
      <c r="E25" s="140">
        <v>41.094999999999999</v>
      </c>
      <c r="F25" s="140">
        <v>40.978999999999999</v>
      </c>
      <c r="G25" s="140">
        <v>41.51</v>
      </c>
      <c r="H25" s="140">
        <v>40.944000000000003</v>
      </c>
      <c r="I25" s="140">
        <v>42.61</v>
      </c>
      <c r="J25" s="141">
        <v>41.207999999999998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42.753</v>
      </c>
      <c r="D26" s="140">
        <v>41.012999999999998</v>
      </c>
      <c r="E26" s="140">
        <v>41.466999999999999</v>
      </c>
      <c r="F26" s="140">
        <v>41.180999999999997</v>
      </c>
      <c r="G26" s="140">
        <v>41.502000000000002</v>
      </c>
      <c r="H26" s="140">
        <v>41.335000000000001</v>
      </c>
      <c r="I26" s="140">
        <v>40.988999999999997</v>
      </c>
      <c r="J26" s="141">
        <v>41.756999999999998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41.603000000000002</v>
      </c>
      <c r="D27" s="140">
        <v>41.02</v>
      </c>
      <c r="E27" s="140">
        <v>41.484999999999999</v>
      </c>
      <c r="F27" s="140">
        <v>41.118000000000002</v>
      </c>
      <c r="G27" s="140">
        <v>41.395000000000003</v>
      </c>
      <c r="H27" s="140">
        <v>40.768999999999998</v>
      </c>
      <c r="I27" s="140">
        <v>40.911000000000001</v>
      </c>
      <c r="J27" s="141">
        <v>40.951000000000001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42.927999999999997</v>
      </c>
      <c r="D28" s="140">
        <v>41.091000000000001</v>
      </c>
      <c r="E28" s="140">
        <v>40.9</v>
      </c>
      <c r="F28" s="140">
        <v>41.322000000000003</v>
      </c>
      <c r="G28" s="140">
        <v>41.152999999999999</v>
      </c>
      <c r="H28" s="140">
        <v>40.851999999999997</v>
      </c>
      <c r="I28" s="140">
        <v>40.771999999999998</v>
      </c>
      <c r="J28" s="141">
        <v>40.963000000000001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41.731999999999999</v>
      </c>
      <c r="D29" s="140">
        <v>41.264000000000003</v>
      </c>
      <c r="E29" s="140">
        <v>40.968000000000004</v>
      </c>
      <c r="F29" s="140">
        <v>41.067999999999998</v>
      </c>
      <c r="G29" s="140">
        <v>41.497999999999998</v>
      </c>
      <c r="H29" s="140">
        <v>40.908999999999999</v>
      </c>
      <c r="I29" s="140">
        <v>40.884</v>
      </c>
      <c r="J29" s="141">
        <v>41.127000000000002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41.484000000000002</v>
      </c>
      <c r="D30" s="140">
        <v>41.033000000000001</v>
      </c>
      <c r="E30" s="140">
        <v>40.881</v>
      </c>
      <c r="F30" s="140">
        <v>41.17</v>
      </c>
      <c r="G30" s="140">
        <v>41.198999999999998</v>
      </c>
      <c r="H30" s="140">
        <v>41.026000000000003</v>
      </c>
      <c r="I30" s="140">
        <v>40.999000000000002</v>
      </c>
      <c r="J30" s="141">
        <v>40.881999999999998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41.621000000000002</v>
      </c>
      <c r="D31" s="140">
        <v>40.994999999999997</v>
      </c>
      <c r="E31" s="140">
        <v>40.917999999999999</v>
      </c>
      <c r="F31" s="140">
        <v>40.956000000000003</v>
      </c>
      <c r="G31" s="140">
        <v>41.466000000000001</v>
      </c>
      <c r="H31" s="140">
        <v>41.966999999999999</v>
      </c>
      <c r="I31" s="140">
        <v>40.74</v>
      </c>
      <c r="J31" s="141">
        <v>40.905000000000001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42.197000000000003</v>
      </c>
      <c r="D32" s="140">
        <v>41.344999999999999</v>
      </c>
      <c r="E32" s="140">
        <v>40.874000000000002</v>
      </c>
      <c r="F32" s="140">
        <v>40.902000000000001</v>
      </c>
      <c r="G32" s="140">
        <v>41.253</v>
      </c>
      <c r="H32" s="140">
        <v>41.165999999999997</v>
      </c>
      <c r="I32" s="140">
        <v>41.902999999999999</v>
      </c>
      <c r="J32" s="141">
        <v>40.994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41.645000000000003</v>
      </c>
      <c r="D33" s="140">
        <v>43.554000000000002</v>
      </c>
      <c r="E33" s="140">
        <v>40.701999999999998</v>
      </c>
      <c r="F33" s="140">
        <v>40.808999999999997</v>
      </c>
      <c r="G33" s="140">
        <v>41.268000000000001</v>
      </c>
      <c r="H33" s="140">
        <v>40.978000000000002</v>
      </c>
      <c r="I33" s="140">
        <v>40.914999999999999</v>
      </c>
      <c r="J33" s="141">
        <v>41.075000000000003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41.524000000000001</v>
      </c>
      <c r="D34" s="140">
        <v>41.139000000000003</v>
      </c>
      <c r="E34" s="140">
        <v>40.918999999999997</v>
      </c>
      <c r="F34" s="140">
        <v>41.280999999999999</v>
      </c>
      <c r="G34" s="140">
        <v>41.442999999999998</v>
      </c>
      <c r="H34" s="140">
        <v>40.988999999999997</v>
      </c>
      <c r="I34" s="140">
        <v>42.625999999999998</v>
      </c>
      <c r="J34" s="141">
        <v>41.146000000000001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41.045999999999999</v>
      </c>
      <c r="D35" s="140">
        <v>41.401000000000003</v>
      </c>
      <c r="E35" s="140">
        <v>40.985999999999997</v>
      </c>
      <c r="F35" s="140">
        <v>41.448</v>
      </c>
      <c r="G35" s="140">
        <v>41.222000000000001</v>
      </c>
      <c r="H35" s="140">
        <v>40.957999999999998</v>
      </c>
      <c r="I35" s="140">
        <v>40.923000000000002</v>
      </c>
      <c r="J35" s="141">
        <v>41.015000000000001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41.094999999999999</v>
      </c>
      <c r="D36" s="140">
        <v>40.94</v>
      </c>
      <c r="E36" s="140">
        <v>40.871000000000002</v>
      </c>
      <c r="F36" s="140">
        <v>42.131</v>
      </c>
      <c r="G36" s="140">
        <v>41.304000000000002</v>
      </c>
      <c r="H36" s="140">
        <v>40.951000000000001</v>
      </c>
      <c r="I36" s="140">
        <v>40.966999999999999</v>
      </c>
      <c r="J36" s="141">
        <v>41.024999999999999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42.003</v>
      </c>
      <c r="D37" s="140">
        <v>41.533999999999999</v>
      </c>
      <c r="E37" s="140">
        <v>40.832000000000001</v>
      </c>
      <c r="F37" s="140">
        <v>42.031999999999996</v>
      </c>
      <c r="G37" s="140">
        <v>41.713999999999999</v>
      </c>
      <c r="H37" s="140">
        <v>41.514000000000003</v>
      </c>
      <c r="I37" s="140">
        <v>40.828000000000003</v>
      </c>
      <c r="J37" s="141">
        <v>41.051000000000002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41.332999999999998</v>
      </c>
      <c r="D38" s="140">
        <v>40.811</v>
      </c>
      <c r="E38" s="140">
        <v>40.802999999999997</v>
      </c>
      <c r="F38" s="140">
        <v>42.104999999999997</v>
      </c>
      <c r="G38" s="140">
        <v>41.265000000000001</v>
      </c>
      <c r="H38" s="140">
        <v>40.965000000000003</v>
      </c>
      <c r="I38" s="140">
        <v>41.113999999999997</v>
      </c>
      <c r="J38" s="141">
        <v>41.212000000000003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41.155000000000001</v>
      </c>
      <c r="D39" s="140">
        <v>41.213999999999999</v>
      </c>
      <c r="E39" s="140">
        <v>40.823</v>
      </c>
      <c r="F39" s="140">
        <v>42.524000000000001</v>
      </c>
      <c r="G39" s="140">
        <v>41.418999999999997</v>
      </c>
      <c r="H39" s="140">
        <v>41.139000000000003</v>
      </c>
      <c r="I39" s="140">
        <v>41.213999999999999</v>
      </c>
      <c r="J39" s="141">
        <v>40.878999999999998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40.985999999999997</v>
      </c>
      <c r="D40" s="140">
        <v>40.944000000000003</v>
      </c>
      <c r="E40" s="140">
        <v>41.036999999999999</v>
      </c>
      <c r="F40" s="140">
        <v>41.194000000000003</v>
      </c>
      <c r="G40" s="140">
        <v>41.182000000000002</v>
      </c>
      <c r="H40" s="140">
        <v>41.043999999999997</v>
      </c>
      <c r="I40" s="140">
        <v>41.122999999999998</v>
      </c>
      <c r="J40" s="141">
        <v>41.14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41.002000000000002</v>
      </c>
      <c r="D41" s="140">
        <v>41.003999999999998</v>
      </c>
      <c r="E41" s="140">
        <v>40.706000000000003</v>
      </c>
      <c r="F41" s="140">
        <v>41.06</v>
      </c>
      <c r="G41" s="140">
        <v>44.360999999999997</v>
      </c>
      <c r="H41" s="142"/>
      <c r="I41" s="140">
        <v>40.832999999999998</v>
      </c>
      <c r="J41" s="141">
        <v>41.398000000000003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41.021000000000001</v>
      </c>
      <c r="D42" s="140">
        <v>41.405999999999999</v>
      </c>
      <c r="E42" s="140">
        <v>41.389000000000003</v>
      </c>
      <c r="F42" s="140">
        <v>40.893000000000001</v>
      </c>
      <c r="G42" s="140">
        <v>41.662999999999997</v>
      </c>
      <c r="H42" s="142"/>
      <c r="I42" s="140">
        <v>41.118000000000002</v>
      </c>
      <c r="J42" s="141">
        <v>40.944000000000003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41.018000000000001</v>
      </c>
      <c r="D43" s="140">
        <v>41.960999999999999</v>
      </c>
      <c r="E43" s="140">
        <v>40.896999999999998</v>
      </c>
      <c r="F43" s="140">
        <v>41.006999999999998</v>
      </c>
      <c r="G43" s="140">
        <v>41.462000000000003</v>
      </c>
      <c r="H43" s="142"/>
      <c r="I43" s="140">
        <v>40.731000000000002</v>
      </c>
      <c r="J43" s="141">
        <v>40.923000000000002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42.36</v>
      </c>
      <c r="D44" s="140">
        <v>40.902000000000001</v>
      </c>
      <c r="E44" s="140">
        <v>40.773000000000003</v>
      </c>
      <c r="F44" s="140">
        <v>41.014000000000003</v>
      </c>
      <c r="G44" s="140">
        <v>41.698</v>
      </c>
      <c r="H44" s="142"/>
      <c r="I44" s="140">
        <v>40.997</v>
      </c>
      <c r="J44" s="141">
        <v>40.951999999999998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40.975000000000001</v>
      </c>
      <c r="D45" s="140">
        <v>41.043999999999997</v>
      </c>
      <c r="E45" s="140">
        <v>41.226999999999997</v>
      </c>
      <c r="F45" s="140">
        <v>41.03</v>
      </c>
      <c r="G45" s="140">
        <v>41.741</v>
      </c>
      <c r="H45" s="142"/>
      <c r="I45" s="140">
        <v>41.009</v>
      </c>
      <c r="J45" s="141">
        <v>40.98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41.515999999999998</v>
      </c>
      <c r="D46" s="140">
        <v>41.113</v>
      </c>
      <c r="E46" s="140">
        <v>41.631999999999998</v>
      </c>
      <c r="F46" s="140">
        <v>40.984000000000002</v>
      </c>
      <c r="G46" s="140">
        <v>41.320999999999998</v>
      </c>
      <c r="H46" s="142"/>
      <c r="I46" s="140">
        <v>40.932000000000002</v>
      </c>
      <c r="J46" s="141">
        <v>40.683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41.109000000000002</v>
      </c>
      <c r="D47" s="140">
        <v>41.210999999999999</v>
      </c>
      <c r="E47" s="140">
        <v>40.959000000000003</v>
      </c>
      <c r="F47" s="140">
        <v>41.106000000000002</v>
      </c>
      <c r="G47" s="140">
        <v>41.600999999999999</v>
      </c>
      <c r="H47" s="142"/>
      <c r="I47" s="140">
        <v>41.996000000000002</v>
      </c>
      <c r="J47" s="141">
        <v>40.936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41.582999999999998</v>
      </c>
      <c r="D48" s="140">
        <v>41.956000000000003</v>
      </c>
      <c r="E48" s="140">
        <v>40.783000000000001</v>
      </c>
      <c r="F48" s="140">
        <v>41.033999999999999</v>
      </c>
      <c r="G48" s="140">
        <v>41.152000000000001</v>
      </c>
      <c r="H48" s="142"/>
      <c r="I48" s="140">
        <v>40.988</v>
      </c>
      <c r="J48" s="141">
        <v>41.048999999999999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43"/>
      <c r="D49" s="140">
        <v>40.865000000000002</v>
      </c>
      <c r="E49" s="140">
        <v>40.893999999999998</v>
      </c>
      <c r="F49" s="140">
        <v>41.029000000000003</v>
      </c>
      <c r="G49" s="140">
        <v>41.277999999999999</v>
      </c>
      <c r="H49" s="142"/>
      <c r="I49" s="140">
        <v>41.003999999999998</v>
      </c>
      <c r="J49" s="141">
        <v>40.976999999999997</v>
      </c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43"/>
      <c r="D50" s="140">
        <v>40.783000000000001</v>
      </c>
      <c r="E50" s="140">
        <v>40.710999999999999</v>
      </c>
      <c r="F50" s="140">
        <v>41.738999999999997</v>
      </c>
      <c r="G50" s="140">
        <v>41.228999999999999</v>
      </c>
      <c r="H50" s="142"/>
      <c r="I50" s="140">
        <v>40.728000000000002</v>
      </c>
      <c r="J50" s="144"/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43"/>
      <c r="D51" s="140">
        <v>41.156999999999996</v>
      </c>
      <c r="E51" s="140">
        <v>41.402999999999999</v>
      </c>
      <c r="F51" s="140">
        <v>41.146000000000001</v>
      </c>
      <c r="G51" s="140">
        <v>42.311999999999998</v>
      </c>
      <c r="H51" s="142"/>
      <c r="I51" s="140">
        <v>40.820999999999998</v>
      </c>
      <c r="J51" s="144"/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43"/>
      <c r="D52" s="140">
        <v>41.262999999999998</v>
      </c>
      <c r="E52" s="140">
        <v>41.280999999999999</v>
      </c>
      <c r="F52" s="140">
        <v>41.084000000000003</v>
      </c>
      <c r="G52" s="142"/>
      <c r="H52" s="142"/>
      <c r="I52" s="140">
        <v>40.713999999999999</v>
      </c>
      <c r="J52" s="144"/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43"/>
      <c r="D53" s="140">
        <v>41.036999999999999</v>
      </c>
      <c r="E53" s="140">
        <v>41.588000000000001</v>
      </c>
      <c r="F53" s="140">
        <v>40.939</v>
      </c>
      <c r="G53" s="142"/>
      <c r="H53" s="142"/>
      <c r="I53" s="140">
        <v>41.304000000000002</v>
      </c>
      <c r="J53" s="144"/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43"/>
      <c r="D54" s="140">
        <v>41.204999999999998</v>
      </c>
      <c r="E54" s="140">
        <v>40.753999999999998</v>
      </c>
      <c r="F54" s="140">
        <v>40.780999999999999</v>
      </c>
      <c r="G54" s="142"/>
      <c r="H54" s="142"/>
      <c r="I54" s="140">
        <v>41.271000000000001</v>
      </c>
      <c r="J54" s="144"/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43"/>
      <c r="D55" s="140">
        <v>41.085000000000001</v>
      </c>
      <c r="E55" s="140">
        <v>41.066000000000003</v>
      </c>
      <c r="F55" s="140">
        <v>40.793999999999997</v>
      </c>
      <c r="G55" s="142"/>
      <c r="H55" s="142"/>
      <c r="I55" s="140">
        <v>41.170999999999999</v>
      </c>
      <c r="J55" s="144"/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43"/>
      <c r="D56" s="140">
        <v>40.93</v>
      </c>
      <c r="E56" s="140">
        <v>40.835000000000001</v>
      </c>
      <c r="F56" s="140">
        <v>40.875999999999998</v>
      </c>
      <c r="G56" s="142"/>
      <c r="H56" s="142"/>
      <c r="I56" s="140">
        <v>40.942999999999998</v>
      </c>
      <c r="J56" s="144"/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0">
        <v>41.2</v>
      </c>
      <c r="E57" s="140">
        <v>40.768000000000001</v>
      </c>
      <c r="F57" s="140">
        <v>40.896000000000001</v>
      </c>
      <c r="G57" s="142"/>
      <c r="H57" s="142"/>
      <c r="I57" s="140">
        <v>40.844999999999999</v>
      </c>
      <c r="J57" s="144"/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0">
        <v>40.798999999999999</v>
      </c>
      <c r="E58" s="140">
        <v>40.838999999999999</v>
      </c>
      <c r="F58" s="140">
        <v>40.951000000000001</v>
      </c>
      <c r="G58" s="142"/>
      <c r="H58" s="142"/>
      <c r="I58" s="140">
        <v>41.167999999999999</v>
      </c>
      <c r="J58" s="144"/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0">
        <v>41.195</v>
      </c>
      <c r="E59" s="140">
        <v>41.11</v>
      </c>
      <c r="F59" s="140">
        <v>41.029000000000003</v>
      </c>
      <c r="G59" s="142"/>
      <c r="H59" s="142"/>
      <c r="I59" s="140">
        <v>40.89</v>
      </c>
      <c r="J59" s="144"/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0">
        <v>40.965000000000003</v>
      </c>
      <c r="E60" s="140">
        <v>41.143000000000001</v>
      </c>
      <c r="F60" s="140">
        <v>41.534999999999997</v>
      </c>
      <c r="G60" s="142"/>
      <c r="H60" s="142"/>
      <c r="I60" s="140">
        <v>40.908999999999999</v>
      </c>
      <c r="J60" s="144"/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0">
        <v>41.661999999999999</v>
      </c>
      <c r="E61" s="140">
        <v>41.024999999999999</v>
      </c>
      <c r="F61" s="140">
        <v>40.972999999999999</v>
      </c>
      <c r="G61" s="142"/>
      <c r="H61" s="142"/>
      <c r="I61" s="140">
        <v>40.682000000000002</v>
      </c>
      <c r="J61" s="144"/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0">
        <v>40.917000000000002</v>
      </c>
      <c r="E62" s="140">
        <v>41.258000000000003</v>
      </c>
      <c r="F62" s="140">
        <v>40.878999999999998</v>
      </c>
      <c r="G62" s="142"/>
      <c r="H62" s="142"/>
      <c r="I62" s="140">
        <v>41.021000000000001</v>
      </c>
      <c r="J62" s="144"/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0">
        <v>41.064</v>
      </c>
      <c r="E63" s="140">
        <v>41.002000000000002</v>
      </c>
      <c r="F63" s="140">
        <v>40.942999999999998</v>
      </c>
      <c r="G63" s="142"/>
      <c r="H63" s="142"/>
      <c r="I63" s="140">
        <v>40.880000000000003</v>
      </c>
      <c r="J63" s="144"/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0">
        <v>40.707000000000001</v>
      </c>
      <c r="E64" s="140">
        <v>40.902000000000001</v>
      </c>
      <c r="F64" s="140">
        <v>41.353000000000002</v>
      </c>
      <c r="G64" s="142"/>
      <c r="H64" s="142"/>
      <c r="I64" s="140">
        <v>40.94</v>
      </c>
      <c r="J64" s="144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0">
        <v>41.290999999999997</v>
      </c>
      <c r="E65" s="140">
        <v>41.113</v>
      </c>
      <c r="F65" s="140">
        <v>41.44</v>
      </c>
      <c r="G65" s="142"/>
      <c r="H65" s="142"/>
      <c r="I65" s="140">
        <v>40.951999999999998</v>
      </c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0">
        <v>41.228000000000002</v>
      </c>
      <c r="E66" s="140">
        <v>41</v>
      </c>
      <c r="F66" s="140">
        <v>41.209000000000003</v>
      </c>
      <c r="G66" s="142"/>
      <c r="H66" s="142"/>
      <c r="I66" s="140">
        <v>41.225000000000001</v>
      </c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0">
        <v>41.008000000000003</v>
      </c>
      <c r="E67" s="140">
        <v>40.945999999999998</v>
      </c>
      <c r="F67" s="140">
        <v>41.021999999999998</v>
      </c>
      <c r="G67" s="142"/>
      <c r="H67" s="142"/>
      <c r="I67" s="140">
        <v>41.155999999999999</v>
      </c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0">
        <v>41.128999999999998</v>
      </c>
      <c r="E68" s="140">
        <v>41.15</v>
      </c>
      <c r="F68" s="140">
        <v>41.057000000000002</v>
      </c>
      <c r="G68" s="142"/>
      <c r="H68" s="142"/>
      <c r="I68" s="140">
        <v>41.341000000000001</v>
      </c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0">
        <v>40.854999999999997</v>
      </c>
      <c r="E69" s="140">
        <v>40.926000000000002</v>
      </c>
      <c r="F69" s="140">
        <v>40.847000000000001</v>
      </c>
      <c r="G69" s="142"/>
      <c r="H69" s="142"/>
      <c r="I69" s="140">
        <v>41.183999999999997</v>
      </c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0">
        <v>41.103000000000002</v>
      </c>
      <c r="E70" s="140">
        <v>40.948999999999998</v>
      </c>
      <c r="F70" s="140">
        <v>41.040999999999997</v>
      </c>
      <c r="G70" s="142"/>
      <c r="H70" s="142"/>
      <c r="I70" s="140">
        <v>41.222000000000001</v>
      </c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0">
        <v>41.335999999999999</v>
      </c>
      <c r="E71" s="140">
        <v>41.045000000000002</v>
      </c>
      <c r="F71" s="140">
        <v>40.841000000000001</v>
      </c>
      <c r="G71" s="142"/>
      <c r="H71" s="142"/>
      <c r="I71" s="140">
        <v>41.058999999999997</v>
      </c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0">
        <v>41.116</v>
      </c>
      <c r="E72" s="140">
        <v>40.936</v>
      </c>
      <c r="F72" s="140">
        <v>40.935000000000002</v>
      </c>
      <c r="G72" s="142"/>
      <c r="H72" s="142"/>
      <c r="I72" s="140">
        <v>41.354999999999997</v>
      </c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0">
        <v>41.753999999999998</v>
      </c>
      <c r="E73" s="140">
        <v>41.133000000000003</v>
      </c>
      <c r="F73" s="140">
        <v>41.122</v>
      </c>
      <c r="G73" s="142"/>
      <c r="H73" s="142"/>
      <c r="I73" s="142"/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0">
        <v>41.433999999999997</v>
      </c>
      <c r="E74" s="140">
        <v>40.899000000000001</v>
      </c>
      <c r="F74" s="142"/>
      <c r="G74" s="142"/>
      <c r="H74" s="142"/>
      <c r="I74" s="142"/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0">
        <v>41.268000000000001</v>
      </c>
      <c r="E75" s="140">
        <v>40.79</v>
      </c>
      <c r="F75" s="142"/>
      <c r="G75" s="142"/>
      <c r="H75" s="142"/>
      <c r="I75" s="142"/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0">
        <v>41.081000000000003</v>
      </c>
      <c r="F76" s="142"/>
      <c r="G76" s="142"/>
      <c r="H76" s="142"/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0">
        <v>41.856999999999999</v>
      </c>
      <c r="F77" s="142"/>
      <c r="G77" s="142"/>
      <c r="H77" s="142"/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0">
        <v>40.886000000000003</v>
      </c>
      <c r="F78" s="142"/>
      <c r="G78" s="142"/>
      <c r="H78" s="142"/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0">
        <v>41.274999999999999</v>
      </c>
      <c r="F79" s="142"/>
      <c r="G79" s="142"/>
      <c r="H79" s="142"/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2"/>
      <c r="G80" s="142"/>
      <c r="H80" s="142"/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2"/>
      <c r="G81" s="142"/>
      <c r="H81" s="142"/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2"/>
      <c r="G82" s="142"/>
      <c r="H82" s="142"/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46"/>
      <c r="E83" s="146"/>
      <c r="F83" s="146"/>
      <c r="G83" s="146"/>
      <c r="H83" s="146"/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8.33203125" customWidth="1"/>
    <col min="4" max="4" width="8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30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70" t="s">
        <v>78</v>
      </c>
      <c r="B6" s="271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37"/>
      <c r="B7" s="267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169">
        <v>1</v>
      </c>
      <c r="B8" s="170" t="s">
        <v>59</v>
      </c>
      <c r="C8" s="97">
        <v>9</v>
      </c>
      <c r="D8" s="98">
        <f>COUNTA(C21:C85)</f>
        <v>36</v>
      </c>
      <c r="E8" s="98">
        <f>COUNTA(C21:C85)</f>
        <v>36</v>
      </c>
      <c r="F8" s="102">
        <f>MIN(C21:C84)</f>
        <v>41.072000000000003</v>
      </c>
      <c r="G8" s="102">
        <f>AVERAGE(C21:C87)</f>
        <v>41.761388888888888</v>
      </c>
      <c r="H8" s="102">
        <f t="shared" ref="H8:H15" si="0">G8-F8</f>
        <v>0.68938888888888528</v>
      </c>
      <c r="I8" s="103">
        <v>1.7453703703703704E-2</v>
      </c>
      <c r="J8" s="104">
        <f t="shared" ref="J8:K8" si="1">I8</f>
        <v>1.7453703703703704E-2</v>
      </c>
      <c r="K8" s="105">
        <f t="shared" si="1"/>
        <v>1.7453703703703704E-2</v>
      </c>
      <c r="L8" s="106">
        <v>135.459</v>
      </c>
      <c r="M8" s="106">
        <v>92.468000000000004</v>
      </c>
      <c r="N8" s="165">
        <v>5</v>
      </c>
      <c r="O8" s="171" t="s">
        <v>117</v>
      </c>
      <c r="P8" s="108"/>
    </row>
    <row r="9" spans="1:16" ht="30.75" customHeight="1" x14ac:dyDescent="0.3">
      <c r="A9" s="169">
        <v>2</v>
      </c>
      <c r="B9" s="170" t="s">
        <v>58</v>
      </c>
      <c r="C9" s="97">
        <v>13</v>
      </c>
      <c r="D9" s="98">
        <f>COUNTA(D21:D85)+D8+1</f>
        <v>83</v>
      </c>
      <c r="E9" s="98">
        <f>COUNTA(D21:D85)+1</f>
        <v>47</v>
      </c>
      <c r="F9" s="102">
        <f>MIN(D21:D84)</f>
        <v>41.298999999999999</v>
      </c>
      <c r="G9" s="102">
        <f>AVERAGE(D27:D86,D21:D25)</f>
        <v>41.868288888888884</v>
      </c>
      <c r="H9" s="102">
        <f t="shared" si="0"/>
        <v>0.56928888888888451</v>
      </c>
      <c r="I9" s="103">
        <v>4.1377314814814818E-2</v>
      </c>
      <c r="J9" s="110">
        <f t="shared" ref="J9:J15" si="2">I9-I8</f>
        <v>2.3923611111111114E-2</v>
      </c>
      <c r="K9" s="111">
        <f>J9</f>
        <v>2.3923611111111114E-2</v>
      </c>
      <c r="L9" s="106">
        <v>135.25399999999999</v>
      </c>
      <c r="M9" s="106">
        <v>92.227000000000004</v>
      </c>
      <c r="N9" s="166">
        <v>5</v>
      </c>
      <c r="O9" s="171" t="s">
        <v>98</v>
      </c>
      <c r="P9" s="108"/>
    </row>
    <row r="10" spans="1:16" ht="30.75" customHeight="1" x14ac:dyDescent="0.3">
      <c r="A10" s="169">
        <v>3</v>
      </c>
      <c r="B10" s="170" t="s">
        <v>59</v>
      </c>
      <c r="C10" s="97">
        <v>18</v>
      </c>
      <c r="D10" s="98">
        <f>COUNTA(E21:E85)+D9+1</f>
        <v>127</v>
      </c>
      <c r="E10" s="98">
        <f>COUNTA(E21:E85)+1</f>
        <v>44</v>
      </c>
      <c r="F10" s="102">
        <f>MIN(E21:E86)</f>
        <v>40.707999999999998</v>
      </c>
      <c r="G10" s="102">
        <f>AVERAGE(E21:E50,E52:E82)</f>
        <v>41.254309523809532</v>
      </c>
      <c r="H10" s="102">
        <f t="shared" si="0"/>
        <v>0.54630952380953346</v>
      </c>
      <c r="I10" s="103">
        <v>6.3530092592592596E-2</v>
      </c>
      <c r="J10" s="110">
        <f t="shared" si="2"/>
        <v>2.2152777777777778E-2</v>
      </c>
      <c r="K10" s="111">
        <f t="shared" ref="K10:K15" si="3">J10+K8</f>
        <v>3.9606481481481479E-2</v>
      </c>
      <c r="L10" s="106">
        <v>133.227</v>
      </c>
      <c r="M10" s="112">
        <v>90.956000000000003</v>
      </c>
      <c r="N10" s="172">
        <v>5</v>
      </c>
      <c r="O10" s="171" t="s">
        <v>98</v>
      </c>
      <c r="P10" s="108"/>
    </row>
    <row r="11" spans="1:16" ht="30.75" customHeight="1" x14ac:dyDescent="0.3">
      <c r="A11" s="169">
        <v>4</v>
      </c>
      <c r="B11" s="170" t="s">
        <v>58</v>
      </c>
      <c r="C11" s="97">
        <v>4</v>
      </c>
      <c r="D11" s="98">
        <f>COUNTA(F21:F85)+D10+1</f>
        <v>186</v>
      </c>
      <c r="E11" s="98">
        <f>COUNTA(F21:F85)+1</f>
        <v>59</v>
      </c>
      <c r="F11" s="102">
        <f>MIN(F21:F86)</f>
        <v>40.927</v>
      </c>
      <c r="G11" s="102">
        <f>AVERAGE(F21:F57,F59:F78)</f>
        <v>41.501824561403502</v>
      </c>
      <c r="H11" s="102">
        <f t="shared" si="0"/>
        <v>0.5748245614035028</v>
      </c>
      <c r="I11" s="103">
        <v>9.3009259259259264E-2</v>
      </c>
      <c r="J11" s="110">
        <f t="shared" si="2"/>
        <v>2.9479166666666667E-2</v>
      </c>
      <c r="K11" s="111">
        <f t="shared" si="3"/>
        <v>5.3402777777777785E-2</v>
      </c>
      <c r="L11" s="106">
        <v>132.905</v>
      </c>
      <c r="M11" s="106">
        <v>91.040999999999997</v>
      </c>
      <c r="N11" s="173">
        <v>10</v>
      </c>
      <c r="O11" s="171" t="s">
        <v>118</v>
      </c>
      <c r="P11" s="108"/>
    </row>
    <row r="12" spans="1:16" ht="30.75" customHeight="1" x14ac:dyDescent="0.3">
      <c r="A12" s="169">
        <v>5</v>
      </c>
      <c r="B12" s="174" t="s">
        <v>59</v>
      </c>
      <c r="C12" s="97">
        <v>44</v>
      </c>
      <c r="D12" s="98">
        <f>COUNTA(G21:G85)+D11+1</f>
        <v>242</v>
      </c>
      <c r="E12" s="98">
        <f>COUNTA(G21:G85)+1</f>
        <v>56</v>
      </c>
      <c r="F12" s="102">
        <f>MIN(G21:G86)</f>
        <v>40.587000000000003</v>
      </c>
      <c r="G12" s="102">
        <f>AVERAGE(G21:G886)</f>
        <v>40.991781818181821</v>
      </c>
      <c r="H12" s="102">
        <f t="shared" si="0"/>
        <v>0.40478181818181724</v>
      </c>
      <c r="I12" s="103">
        <v>0.12063657407407408</v>
      </c>
      <c r="J12" s="110">
        <f t="shared" si="2"/>
        <v>2.7627314814814813E-2</v>
      </c>
      <c r="K12" s="111">
        <f t="shared" si="3"/>
        <v>6.7233796296296292E-2</v>
      </c>
      <c r="L12" s="106">
        <v>133.648</v>
      </c>
      <c r="M12" s="106">
        <v>91.411000000000001</v>
      </c>
      <c r="N12" s="107"/>
      <c r="O12" s="108"/>
      <c r="P12" s="108"/>
    </row>
    <row r="13" spans="1:16" ht="30.75" customHeight="1" x14ac:dyDescent="0.3">
      <c r="A13" s="169">
        <v>6</v>
      </c>
      <c r="B13" s="174" t="s">
        <v>58</v>
      </c>
      <c r="C13" s="97">
        <v>18</v>
      </c>
      <c r="D13" s="98">
        <f>COUNTA(H21:H83)+D12+1</f>
        <v>269</v>
      </c>
      <c r="E13" s="98">
        <f>COUNTA(H21:H83)+1</f>
        <v>27</v>
      </c>
      <c r="F13" s="115">
        <f>MIN(H21:H85)</f>
        <v>40.92</v>
      </c>
      <c r="G13" s="102">
        <f>AVERAGE(H21:H85)</f>
        <v>41.254307692307698</v>
      </c>
      <c r="H13" s="102">
        <f t="shared" si="0"/>
        <v>0.33430769230769641</v>
      </c>
      <c r="I13" s="103">
        <v>0.1345949074074074</v>
      </c>
      <c r="J13" s="110">
        <f t="shared" si="2"/>
        <v>1.3958333333333323E-2</v>
      </c>
      <c r="K13" s="114">
        <f t="shared" si="3"/>
        <v>6.7361111111111108E-2</v>
      </c>
      <c r="L13" s="106">
        <v>135.57499999999999</v>
      </c>
      <c r="M13" s="106">
        <v>93.105000000000004</v>
      </c>
      <c r="N13" s="107"/>
      <c r="O13" s="108"/>
      <c r="P13" s="108"/>
    </row>
    <row r="14" spans="1:16" ht="30.75" customHeight="1" x14ac:dyDescent="0.3">
      <c r="A14" s="169">
        <v>7</v>
      </c>
      <c r="B14" s="174" t="s">
        <v>59</v>
      </c>
      <c r="C14" s="97">
        <v>21</v>
      </c>
      <c r="D14" s="98">
        <f>COUNTA(I21:I85)+D13+1</f>
        <v>305</v>
      </c>
      <c r="E14" s="99">
        <f>COUNTA(I21:I85)+1</f>
        <v>36</v>
      </c>
      <c r="F14" s="100">
        <f>MIN(I21:I86)</f>
        <v>40.506999999999998</v>
      </c>
      <c r="G14" s="101">
        <f>AVERAGE(I25:I86,I21:I23)</f>
        <v>40.807529411764705</v>
      </c>
      <c r="H14" s="102">
        <f t="shared" si="0"/>
        <v>0.30052941176470682</v>
      </c>
      <c r="I14" s="103">
        <v>0.15280092592592592</v>
      </c>
      <c r="J14" s="110">
        <f t="shared" si="2"/>
        <v>1.8206018518518524E-2</v>
      </c>
      <c r="K14" s="116">
        <f t="shared" si="3"/>
        <v>8.5439814814814816E-2</v>
      </c>
      <c r="L14" s="106">
        <v>133.79</v>
      </c>
      <c r="M14" s="106">
        <v>91.802000000000007</v>
      </c>
      <c r="N14" s="107"/>
      <c r="O14" s="108"/>
      <c r="P14" s="108"/>
    </row>
    <row r="15" spans="1:16" ht="30.75" customHeight="1" x14ac:dyDescent="0.3">
      <c r="A15" s="169" t="s">
        <v>93</v>
      </c>
      <c r="B15" s="175" t="s">
        <v>58</v>
      </c>
      <c r="C15" s="118">
        <v>6</v>
      </c>
      <c r="D15" s="119">
        <f>COUNTA(J21:J85)+D14+1</f>
        <v>333</v>
      </c>
      <c r="E15" s="120">
        <f>COUNTA(J21:J85)+1</f>
        <v>28</v>
      </c>
      <c r="F15" s="121">
        <f>MIN(J21:J86)</f>
        <v>40.534999999999997</v>
      </c>
      <c r="G15" s="122">
        <f>AVERAGE(J21:J86)</f>
        <v>41.109481481481467</v>
      </c>
      <c r="H15" s="123">
        <f t="shared" si="0"/>
        <v>0.57448148148147027</v>
      </c>
      <c r="I15" s="124" t="str">
        <f>'Загальні результати'!H6</f>
        <v>4:00:21</v>
      </c>
      <c r="J15" s="124">
        <f t="shared" si="2"/>
        <v>1.41087962962963E-2</v>
      </c>
      <c r="K15" s="125">
        <f t="shared" si="3"/>
        <v>8.1469907407407408E-2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AVERAGE(F8,F10,F12,F14)</f>
        <v>40.718499999999999</v>
      </c>
      <c r="G16" s="109">
        <f>AVERAGE(C21:C87,E21:E50,E52:E84,G21:G83,I25:I85,I21:I23)</f>
        <v>41.186197604790415</v>
      </c>
      <c r="H16" s="109">
        <f>AVERAGE(H8,H10,H12,H14)</f>
        <v>0.4852524106612357</v>
      </c>
      <c r="I16" s="128" t="s">
        <v>119</v>
      </c>
      <c r="J16" s="129"/>
      <c r="K16" s="130" t="s">
        <v>95</v>
      </c>
      <c r="L16" s="131">
        <f>AVERAGE(L8:L14)</f>
        <v>134.26542857142857</v>
      </c>
      <c r="M16" s="131">
        <f>AVERAGE(M8:M14)-90</f>
        <v>1.8585714285714232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AVERAGE(F9,F11,F15,F13)</f>
        <v>40.920249999999996</v>
      </c>
      <c r="G17" s="109">
        <f>AVERAGE(D27:D88,D21:D25,F59:F85,F21:F57,H21:H84,J21:J86)</f>
        <v>41.498354838709702</v>
      </c>
      <c r="H17" s="102">
        <f>AVERAGE(H9,H11,H15,H13)</f>
        <v>0.5132256560203885</v>
      </c>
      <c r="I17" s="113" t="s">
        <v>120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40.819375000000008</v>
      </c>
      <c r="G18" s="132">
        <f>AVERAGE(C59:J83,E21:J50,F51:J57,G58,C21:C57,D27:D58,E52:E58,D21:D25)</f>
        <v>41.35938390092879</v>
      </c>
      <c r="H18" s="132">
        <f>AVERAGE(H8:H15)</f>
        <v>0.4992390333408121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Ждан-Пушкін Антон</v>
      </c>
      <c r="D20" s="133" t="str">
        <f>B9</f>
        <v>Загірський Антон</v>
      </c>
      <c r="E20" s="133" t="str">
        <f>B10</f>
        <v>Ждан-Пушкін Антон</v>
      </c>
      <c r="F20" s="133" t="str">
        <f>B11</f>
        <v>Загірський Антон</v>
      </c>
      <c r="G20" s="133" t="str">
        <f>B12</f>
        <v>Ждан-Пушкін Антон</v>
      </c>
      <c r="H20" s="133" t="str">
        <f>B13</f>
        <v>Загірський Антон</v>
      </c>
      <c r="I20" s="133" t="str">
        <f>B14</f>
        <v>Ждан-Пушкін Антон</v>
      </c>
      <c r="J20" s="158" t="str">
        <f>B15</f>
        <v>Загірський Антон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45.121000000000002</v>
      </c>
      <c r="D21" s="137">
        <v>42.582000000000001</v>
      </c>
      <c r="E21" s="137">
        <v>42.052999999999997</v>
      </c>
      <c r="F21" s="137">
        <v>41.451000000000001</v>
      </c>
      <c r="G21" s="137">
        <v>41.281999999999996</v>
      </c>
      <c r="H21" s="137">
        <v>41.805</v>
      </c>
      <c r="I21" s="137">
        <v>41.061999999999998</v>
      </c>
      <c r="J21" s="138">
        <v>41.212000000000003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44.13</v>
      </c>
      <c r="D22" s="140">
        <v>42.012999999999998</v>
      </c>
      <c r="E22" s="140">
        <v>41.651000000000003</v>
      </c>
      <c r="F22" s="140">
        <v>41.465000000000003</v>
      </c>
      <c r="G22" s="140">
        <v>41.048999999999999</v>
      </c>
      <c r="H22" s="140">
        <v>41.234999999999999</v>
      </c>
      <c r="I22" s="140">
        <v>40.875999999999998</v>
      </c>
      <c r="J22" s="141">
        <v>40.835000000000001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44.271999999999998</v>
      </c>
      <c r="D23" s="140">
        <v>42.000999999999998</v>
      </c>
      <c r="E23" s="140">
        <v>41.844000000000001</v>
      </c>
      <c r="F23" s="140">
        <v>41.677999999999997</v>
      </c>
      <c r="G23" s="140">
        <v>40.854999999999997</v>
      </c>
      <c r="H23" s="140">
        <v>41.417000000000002</v>
      </c>
      <c r="I23" s="140">
        <v>40.715000000000003</v>
      </c>
      <c r="J23" s="141">
        <v>41.89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42.472000000000001</v>
      </c>
      <c r="D24" s="140">
        <v>41.65</v>
      </c>
      <c r="E24" s="140">
        <v>41.48</v>
      </c>
      <c r="F24" s="140">
        <v>41.392000000000003</v>
      </c>
      <c r="G24" s="140">
        <v>40.838000000000001</v>
      </c>
      <c r="H24" s="140">
        <v>41.786999999999999</v>
      </c>
      <c r="I24" s="140">
        <v>48.741</v>
      </c>
      <c r="J24" s="141">
        <v>40.950000000000003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42.094999999999999</v>
      </c>
      <c r="D25" s="140">
        <v>41.957999999999998</v>
      </c>
      <c r="E25" s="140">
        <v>41.24</v>
      </c>
      <c r="F25" s="140">
        <v>41.189</v>
      </c>
      <c r="G25" s="140">
        <v>41.267000000000003</v>
      </c>
      <c r="H25" s="140">
        <v>41.517000000000003</v>
      </c>
      <c r="I25" s="140">
        <v>42.238999999999997</v>
      </c>
      <c r="J25" s="141">
        <v>40.692999999999998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42.110999999999997</v>
      </c>
      <c r="D26" s="153">
        <v>47.515999999999998</v>
      </c>
      <c r="E26" s="140">
        <v>41.021999999999998</v>
      </c>
      <c r="F26" s="140">
        <v>41.42</v>
      </c>
      <c r="G26" s="140">
        <v>40.972999999999999</v>
      </c>
      <c r="H26" s="140">
        <v>41.526000000000003</v>
      </c>
      <c r="I26" s="140">
        <v>40.738999999999997</v>
      </c>
      <c r="J26" s="141">
        <v>40.588000000000001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41.762999999999998</v>
      </c>
      <c r="D27" s="140">
        <v>43.268999999999998</v>
      </c>
      <c r="E27" s="140">
        <v>41.232999999999997</v>
      </c>
      <c r="F27" s="140">
        <v>41.408999999999999</v>
      </c>
      <c r="G27" s="140">
        <v>40.698</v>
      </c>
      <c r="H27" s="140">
        <v>41.085999999999999</v>
      </c>
      <c r="I27" s="140">
        <v>40.756999999999998</v>
      </c>
      <c r="J27" s="141">
        <v>40.951000000000001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41.359000000000002</v>
      </c>
      <c r="D28" s="140">
        <v>42.457999999999998</v>
      </c>
      <c r="E28" s="140">
        <v>41.139000000000003</v>
      </c>
      <c r="F28" s="140">
        <v>41.225000000000001</v>
      </c>
      <c r="G28" s="140">
        <v>40.597999999999999</v>
      </c>
      <c r="H28" s="140">
        <v>41.058999999999997</v>
      </c>
      <c r="I28" s="140">
        <v>40.671999999999997</v>
      </c>
      <c r="J28" s="141">
        <v>40.613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41.68</v>
      </c>
      <c r="D29" s="140">
        <v>41.665999999999997</v>
      </c>
      <c r="E29" s="140">
        <v>41.319000000000003</v>
      </c>
      <c r="F29" s="140">
        <v>42.701000000000001</v>
      </c>
      <c r="G29" s="140">
        <v>41.116</v>
      </c>
      <c r="H29" s="140">
        <v>41.192</v>
      </c>
      <c r="I29" s="140">
        <v>40.572000000000003</v>
      </c>
      <c r="J29" s="141">
        <v>40.796999999999997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41.725999999999999</v>
      </c>
      <c r="D30" s="140">
        <v>41.491999999999997</v>
      </c>
      <c r="E30" s="140">
        <v>41.088000000000001</v>
      </c>
      <c r="F30" s="140">
        <v>41.100999999999999</v>
      </c>
      <c r="G30" s="140">
        <v>40.710999999999999</v>
      </c>
      <c r="H30" s="140">
        <v>41.149000000000001</v>
      </c>
      <c r="I30" s="140">
        <v>40.69</v>
      </c>
      <c r="J30" s="141">
        <v>40.872999999999998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41.353999999999999</v>
      </c>
      <c r="D31" s="140">
        <v>41.524999999999999</v>
      </c>
      <c r="E31" s="140">
        <v>40.962000000000003</v>
      </c>
      <c r="F31" s="140">
        <v>41.320999999999998</v>
      </c>
      <c r="G31" s="140">
        <v>40.860999999999997</v>
      </c>
      <c r="H31" s="140">
        <v>40.960999999999999</v>
      </c>
      <c r="I31" s="140">
        <v>40.643000000000001</v>
      </c>
      <c r="J31" s="141">
        <v>41.262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41.180999999999997</v>
      </c>
      <c r="D32" s="140">
        <v>43.401000000000003</v>
      </c>
      <c r="E32" s="140">
        <v>41.127000000000002</v>
      </c>
      <c r="F32" s="140">
        <v>41.228999999999999</v>
      </c>
      <c r="G32" s="140">
        <v>40.859000000000002</v>
      </c>
      <c r="H32" s="140">
        <v>40.996000000000002</v>
      </c>
      <c r="I32" s="140">
        <v>40.826000000000001</v>
      </c>
      <c r="J32" s="141">
        <v>42.06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41.201000000000001</v>
      </c>
      <c r="D33" s="140">
        <v>42.668999999999997</v>
      </c>
      <c r="E33" s="140">
        <v>41.335000000000001</v>
      </c>
      <c r="F33" s="140">
        <v>41.326000000000001</v>
      </c>
      <c r="G33" s="140">
        <v>40.712000000000003</v>
      </c>
      <c r="H33" s="140">
        <v>40.920999999999999</v>
      </c>
      <c r="I33" s="140">
        <v>40.600999999999999</v>
      </c>
      <c r="J33" s="141">
        <v>41.125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41.408999999999999</v>
      </c>
      <c r="D34" s="140">
        <v>42.442999999999998</v>
      </c>
      <c r="E34" s="140">
        <v>41.009</v>
      </c>
      <c r="F34" s="140">
        <v>41.402999999999999</v>
      </c>
      <c r="G34" s="140">
        <v>40.587000000000003</v>
      </c>
      <c r="H34" s="140">
        <v>41.631</v>
      </c>
      <c r="I34" s="140">
        <v>40.692999999999998</v>
      </c>
      <c r="J34" s="141">
        <v>40.85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41.384</v>
      </c>
      <c r="D35" s="140">
        <v>41.524000000000001</v>
      </c>
      <c r="E35" s="140">
        <v>40.988</v>
      </c>
      <c r="F35" s="140">
        <v>41.271999999999998</v>
      </c>
      <c r="G35" s="140">
        <v>40.747999999999998</v>
      </c>
      <c r="H35" s="140">
        <v>41.215000000000003</v>
      </c>
      <c r="I35" s="140">
        <v>40.886000000000003</v>
      </c>
      <c r="J35" s="141">
        <v>40.828000000000003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41.072000000000003</v>
      </c>
      <c r="D36" s="140">
        <v>41.466000000000001</v>
      </c>
      <c r="E36" s="140">
        <v>41.146999999999998</v>
      </c>
      <c r="F36" s="140">
        <v>41.317</v>
      </c>
      <c r="G36" s="140">
        <v>41.079000000000001</v>
      </c>
      <c r="H36" s="140">
        <v>41.140999999999998</v>
      </c>
      <c r="I36" s="140">
        <v>40.720999999999997</v>
      </c>
      <c r="J36" s="141">
        <v>40.774999999999999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41.21</v>
      </c>
      <c r="D37" s="140">
        <v>41.374000000000002</v>
      </c>
      <c r="E37" s="140">
        <v>41.113</v>
      </c>
      <c r="F37" s="140">
        <v>41.058999999999997</v>
      </c>
      <c r="G37" s="140">
        <v>40.618000000000002</v>
      </c>
      <c r="H37" s="140">
        <v>41.244999999999997</v>
      </c>
      <c r="I37" s="140">
        <v>40.756</v>
      </c>
      <c r="J37" s="141">
        <v>40.752000000000002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41.319000000000003</v>
      </c>
      <c r="D38" s="140">
        <v>41.356000000000002</v>
      </c>
      <c r="E38" s="140">
        <v>41.18</v>
      </c>
      <c r="F38" s="140">
        <v>41.231000000000002</v>
      </c>
      <c r="G38" s="140">
        <v>40.945999999999998</v>
      </c>
      <c r="H38" s="140">
        <v>40.92</v>
      </c>
      <c r="I38" s="140">
        <v>40.963000000000001</v>
      </c>
      <c r="J38" s="141">
        <v>40.756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41.548999999999999</v>
      </c>
      <c r="D39" s="140">
        <v>41.451000000000001</v>
      </c>
      <c r="E39" s="140">
        <v>40.914000000000001</v>
      </c>
      <c r="F39" s="140">
        <v>41.302</v>
      </c>
      <c r="G39" s="140">
        <v>40.673999999999999</v>
      </c>
      <c r="H39" s="140">
        <v>40.994999999999997</v>
      </c>
      <c r="I39" s="140">
        <v>40.857999999999997</v>
      </c>
      <c r="J39" s="141">
        <v>40.688000000000002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41.228999999999999</v>
      </c>
      <c r="D40" s="140">
        <v>42.203000000000003</v>
      </c>
      <c r="E40" s="140">
        <v>41.018999999999998</v>
      </c>
      <c r="F40" s="140">
        <v>41.948999999999998</v>
      </c>
      <c r="G40" s="140">
        <v>40.869</v>
      </c>
      <c r="H40" s="140">
        <v>41.088999999999999</v>
      </c>
      <c r="I40" s="140">
        <v>40.709000000000003</v>
      </c>
      <c r="J40" s="141">
        <v>40.755000000000003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41.314999999999998</v>
      </c>
      <c r="D41" s="140">
        <v>41.521000000000001</v>
      </c>
      <c r="E41" s="140">
        <v>40.917000000000002</v>
      </c>
      <c r="F41" s="140">
        <v>41.158000000000001</v>
      </c>
      <c r="G41" s="140">
        <v>41.042999999999999</v>
      </c>
      <c r="H41" s="140">
        <v>41.094999999999999</v>
      </c>
      <c r="I41" s="140">
        <v>40.808999999999997</v>
      </c>
      <c r="J41" s="141">
        <v>40.683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41.557000000000002</v>
      </c>
      <c r="D42" s="140">
        <v>41.588999999999999</v>
      </c>
      <c r="E42" s="140">
        <v>41.145000000000003</v>
      </c>
      <c r="F42" s="140">
        <v>41.061999999999998</v>
      </c>
      <c r="G42" s="140">
        <v>40.947000000000003</v>
      </c>
      <c r="H42" s="140">
        <v>41.018000000000001</v>
      </c>
      <c r="I42" s="140">
        <v>40.710999999999999</v>
      </c>
      <c r="J42" s="141">
        <v>40.799999999999997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41.48</v>
      </c>
      <c r="D43" s="140">
        <v>41.381999999999998</v>
      </c>
      <c r="E43" s="140">
        <v>41.332000000000001</v>
      </c>
      <c r="F43" s="140">
        <v>40.939</v>
      </c>
      <c r="G43" s="140">
        <v>40.643000000000001</v>
      </c>
      <c r="H43" s="140">
        <v>41.21</v>
      </c>
      <c r="I43" s="140">
        <v>40.722000000000001</v>
      </c>
      <c r="J43" s="141">
        <v>40.735999999999997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41.41</v>
      </c>
      <c r="D44" s="140">
        <v>41.3</v>
      </c>
      <c r="E44" s="140">
        <v>41.142000000000003</v>
      </c>
      <c r="F44" s="140">
        <v>41.423000000000002</v>
      </c>
      <c r="G44" s="140">
        <v>40.743000000000002</v>
      </c>
      <c r="H44" s="140">
        <v>40.96</v>
      </c>
      <c r="I44" s="140">
        <v>40.906999999999996</v>
      </c>
      <c r="J44" s="141">
        <v>40.534999999999997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41.447000000000003</v>
      </c>
      <c r="D45" s="140">
        <v>41.524999999999999</v>
      </c>
      <c r="E45" s="140">
        <v>41.866</v>
      </c>
      <c r="F45" s="140">
        <v>41.341000000000001</v>
      </c>
      <c r="G45" s="140">
        <v>40.866999999999997</v>
      </c>
      <c r="H45" s="140">
        <v>41.154000000000003</v>
      </c>
      <c r="I45" s="140">
        <v>40.624000000000002</v>
      </c>
      <c r="J45" s="141">
        <v>43.662999999999997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41.228999999999999</v>
      </c>
      <c r="D46" s="140">
        <v>41.457000000000001</v>
      </c>
      <c r="E46" s="140">
        <v>40.801000000000002</v>
      </c>
      <c r="F46" s="140">
        <v>41.088999999999999</v>
      </c>
      <c r="G46" s="140">
        <v>40.649000000000001</v>
      </c>
      <c r="H46" s="140">
        <v>42.287999999999997</v>
      </c>
      <c r="I46" s="140">
        <v>40.926000000000002</v>
      </c>
      <c r="J46" s="141">
        <v>42.188000000000002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41.609000000000002</v>
      </c>
      <c r="D47" s="140">
        <v>41.383000000000003</v>
      </c>
      <c r="E47" s="140">
        <v>41.280999999999999</v>
      </c>
      <c r="F47" s="140">
        <v>41.664999999999999</v>
      </c>
      <c r="G47" s="140">
        <v>40.728999999999999</v>
      </c>
      <c r="H47" s="142"/>
      <c r="I47" s="140">
        <v>40.527999999999999</v>
      </c>
      <c r="J47" s="141">
        <v>42.097999999999999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41.247999999999998</v>
      </c>
      <c r="D48" s="140">
        <v>41.597000000000001</v>
      </c>
      <c r="E48" s="140">
        <v>41.076000000000001</v>
      </c>
      <c r="F48" s="140">
        <v>41.012</v>
      </c>
      <c r="G48" s="140">
        <v>42.003</v>
      </c>
      <c r="H48" s="142"/>
      <c r="I48" s="140">
        <v>40.734000000000002</v>
      </c>
      <c r="J48" s="144"/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39">
        <v>41.29</v>
      </c>
      <c r="D49" s="140">
        <v>41.441000000000003</v>
      </c>
      <c r="E49" s="140">
        <v>41.898000000000003</v>
      </c>
      <c r="F49" s="140">
        <v>41.238</v>
      </c>
      <c r="G49" s="140">
        <v>40.951000000000001</v>
      </c>
      <c r="H49" s="142"/>
      <c r="I49" s="140">
        <v>40.506999999999998</v>
      </c>
      <c r="J49" s="144"/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39">
        <v>41.347999999999999</v>
      </c>
      <c r="D50" s="140">
        <v>41.722999999999999</v>
      </c>
      <c r="E50" s="140">
        <v>41.093000000000004</v>
      </c>
      <c r="F50" s="140">
        <v>41.079000000000001</v>
      </c>
      <c r="G50" s="140">
        <v>41.42</v>
      </c>
      <c r="H50" s="142"/>
      <c r="I50" s="140">
        <v>40.770000000000003</v>
      </c>
      <c r="J50" s="144"/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39">
        <v>41.823</v>
      </c>
      <c r="D51" s="140">
        <v>41.345999999999997</v>
      </c>
      <c r="E51" s="168">
        <v>46.404000000000003</v>
      </c>
      <c r="F51" s="140">
        <v>41.220999999999997</v>
      </c>
      <c r="G51" s="140">
        <v>40.997</v>
      </c>
      <c r="H51" s="142"/>
      <c r="I51" s="140">
        <v>40.881</v>
      </c>
      <c r="J51" s="144"/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39">
        <v>41.399000000000001</v>
      </c>
      <c r="D52" s="140">
        <v>41.298999999999999</v>
      </c>
      <c r="E52" s="140">
        <v>43.726999999999997</v>
      </c>
      <c r="F52" s="140">
        <v>41.536000000000001</v>
      </c>
      <c r="G52" s="140">
        <v>43.731999999999999</v>
      </c>
      <c r="H52" s="142"/>
      <c r="I52" s="140">
        <v>40.85</v>
      </c>
      <c r="J52" s="144"/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39">
        <v>41.418999999999997</v>
      </c>
      <c r="D53" s="140">
        <v>41.529000000000003</v>
      </c>
      <c r="E53" s="140">
        <v>41.131999999999998</v>
      </c>
      <c r="F53" s="140">
        <v>41.255000000000003</v>
      </c>
      <c r="G53" s="140">
        <v>41.067999999999998</v>
      </c>
      <c r="H53" s="142"/>
      <c r="I53" s="140">
        <v>40.768999999999998</v>
      </c>
      <c r="J53" s="144"/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39">
        <v>41.658000000000001</v>
      </c>
      <c r="D54" s="140">
        <v>41.447000000000003</v>
      </c>
      <c r="E54" s="140">
        <v>40.844999999999999</v>
      </c>
      <c r="F54" s="140">
        <v>41.271000000000001</v>
      </c>
      <c r="G54" s="140">
        <v>41.259</v>
      </c>
      <c r="H54" s="142"/>
      <c r="I54" s="140">
        <v>40.664000000000001</v>
      </c>
      <c r="J54" s="144"/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39">
        <v>41.722999999999999</v>
      </c>
      <c r="D55" s="140">
        <v>41.51</v>
      </c>
      <c r="E55" s="140">
        <v>40.776000000000003</v>
      </c>
      <c r="F55" s="140">
        <v>41.165999999999997</v>
      </c>
      <c r="G55" s="140">
        <v>40.987000000000002</v>
      </c>
      <c r="H55" s="142"/>
      <c r="I55" s="140">
        <v>41.076000000000001</v>
      </c>
      <c r="J55" s="144"/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39">
        <v>41.817999999999998</v>
      </c>
      <c r="D56" s="140">
        <v>42.268999999999998</v>
      </c>
      <c r="E56" s="140">
        <v>40.707999999999998</v>
      </c>
      <c r="F56" s="140">
        <v>41.502000000000002</v>
      </c>
      <c r="G56" s="140">
        <v>40.749000000000002</v>
      </c>
      <c r="H56" s="142"/>
      <c r="I56" s="142"/>
      <c r="J56" s="144"/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0">
        <v>41.395000000000003</v>
      </c>
      <c r="E57" s="140">
        <v>40.920999999999999</v>
      </c>
      <c r="F57" s="140">
        <v>43.478000000000002</v>
      </c>
      <c r="G57" s="140">
        <v>40.959000000000003</v>
      </c>
      <c r="H57" s="142"/>
      <c r="I57" s="142"/>
      <c r="J57" s="144"/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0">
        <v>41.494999999999997</v>
      </c>
      <c r="E58" s="140">
        <v>40.881</v>
      </c>
      <c r="F58" s="176">
        <v>47.915999999999997</v>
      </c>
      <c r="G58" s="140">
        <v>40.908000000000001</v>
      </c>
      <c r="H58" s="142"/>
      <c r="I58" s="142"/>
      <c r="J58" s="144"/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0">
        <v>41.826000000000001</v>
      </c>
      <c r="E59" s="140">
        <v>40.911000000000001</v>
      </c>
      <c r="F59" s="140">
        <v>42.762</v>
      </c>
      <c r="G59" s="140">
        <v>41.323</v>
      </c>
      <c r="H59" s="142"/>
      <c r="I59" s="142"/>
      <c r="J59" s="144"/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0">
        <v>41.683999999999997</v>
      </c>
      <c r="E60" s="140">
        <v>41.091000000000001</v>
      </c>
      <c r="F60" s="140">
        <v>41.859000000000002</v>
      </c>
      <c r="G60" s="140">
        <v>41.029000000000003</v>
      </c>
      <c r="H60" s="142"/>
      <c r="I60" s="142"/>
      <c r="J60" s="144"/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0">
        <v>41.472999999999999</v>
      </c>
      <c r="E61" s="140">
        <v>40.905000000000001</v>
      </c>
      <c r="F61" s="140">
        <v>41.865000000000002</v>
      </c>
      <c r="G61" s="140">
        <v>40.935000000000002</v>
      </c>
      <c r="H61" s="142"/>
      <c r="I61" s="142"/>
      <c r="J61" s="144"/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0">
        <v>42.451999999999998</v>
      </c>
      <c r="E62" s="140">
        <v>41.125</v>
      </c>
      <c r="F62" s="140">
        <v>41.485999999999997</v>
      </c>
      <c r="G62" s="140">
        <v>41.249000000000002</v>
      </c>
      <c r="H62" s="142"/>
      <c r="I62" s="142"/>
      <c r="J62" s="144"/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0">
        <v>41.567999999999998</v>
      </c>
      <c r="E63" s="140">
        <v>42.244999999999997</v>
      </c>
      <c r="F63" s="140">
        <v>41.661000000000001</v>
      </c>
      <c r="G63" s="140">
        <v>41.061999999999998</v>
      </c>
      <c r="H63" s="142"/>
      <c r="I63" s="142"/>
      <c r="J63" s="144"/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0">
        <v>41.613</v>
      </c>
      <c r="E64" s="142"/>
      <c r="F64" s="140">
        <v>40.927</v>
      </c>
      <c r="G64" s="140">
        <v>40.828000000000003</v>
      </c>
      <c r="H64" s="142"/>
      <c r="I64" s="142"/>
      <c r="J64" s="144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0">
        <v>41.624000000000002</v>
      </c>
      <c r="E65" s="142"/>
      <c r="F65" s="140">
        <v>41.420999999999999</v>
      </c>
      <c r="G65" s="140">
        <v>40.83</v>
      </c>
      <c r="H65" s="142"/>
      <c r="I65" s="142"/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0">
        <v>46.124000000000002</v>
      </c>
      <c r="E66" s="142"/>
      <c r="F66" s="140">
        <v>41.189</v>
      </c>
      <c r="G66" s="140">
        <v>40.718000000000004</v>
      </c>
      <c r="H66" s="142"/>
      <c r="I66" s="142"/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2"/>
      <c r="E67" s="142"/>
      <c r="F67" s="140">
        <v>41.290999999999997</v>
      </c>
      <c r="G67" s="140">
        <v>40.811</v>
      </c>
      <c r="H67" s="142"/>
      <c r="I67" s="142"/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2"/>
      <c r="E68" s="142"/>
      <c r="F68" s="140">
        <v>41.462000000000003</v>
      </c>
      <c r="G68" s="140">
        <v>40.756999999999998</v>
      </c>
      <c r="H68" s="142"/>
      <c r="I68" s="142"/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2"/>
      <c r="E69" s="142"/>
      <c r="F69" s="140">
        <v>41.215000000000003</v>
      </c>
      <c r="G69" s="140">
        <v>40.677999999999997</v>
      </c>
      <c r="H69" s="142"/>
      <c r="I69" s="142"/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2"/>
      <c r="E70" s="142"/>
      <c r="F70" s="140">
        <v>42.094999999999999</v>
      </c>
      <c r="G70" s="140">
        <v>40.840000000000003</v>
      </c>
      <c r="H70" s="142"/>
      <c r="I70" s="142"/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2"/>
      <c r="E71" s="142"/>
      <c r="F71" s="140">
        <v>40.994</v>
      </c>
      <c r="G71" s="140">
        <v>40.731000000000002</v>
      </c>
      <c r="H71" s="142"/>
      <c r="I71" s="142"/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2"/>
      <c r="E72" s="142"/>
      <c r="F72" s="140">
        <v>41.021000000000001</v>
      </c>
      <c r="G72" s="140">
        <v>41.134</v>
      </c>
      <c r="H72" s="142"/>
      <c r="I72" s="142"/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2"/>
      <c r="E73" s="142"/>
      <c r="F73" s="140">
        <v>41.837000000000003</v>
      </c>
      <c r="G73" s="140">
        <v>41.387999999999998</v>
      </c>
      <c r="H73" s="142"/>
      <c r="I73" s="142"/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2"/>
      <c r="E74" s="142"/>
      <c r="F74" s="140">
        <v>41.735999999999997</v>
      </c>
      <c r="G74" s="140">
        <v>40.819000000000003</v>
      </c>
      <c r="H74" s="142"/>
      <c r="I74" s="142"/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2"/>
      <c r="E75" s="142"/>
      <c r="F75" s="140">
        <v>42.658000000000001</v>
      </c>
      <c r="G75" s="140">
        <v>41.421999999999997</v>
      </c>
      <c r="H75" s="142"/>
      <c r="I75" s="142"/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2"/>
      <c r="F76" s="140">
        <v>42.28</v>
      </c>
      <c r="G76" s="142"/>
      <c r="H76" s="142"/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2"/>
      <c r="F77" s="140">
        <v>41.747</v>
      </c>
      <c r="G77" s="142"/>
      <c r="H77" s="142"/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2"/>
      <c r="F78" s="140">
        <v>42.222999999999999</v>
      </c>
      <c r="G78" s="142"/>
      <c r="H78" s="142"/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2"/>
      <c r="F79" s="142"/>
      <c r="G79" s="142"/>
      <c r="H79" s="142"/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2"/>
      <c r="G80" s="142"/>
      <c r="H80" s="142"/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2"/>
      <c r="G81" s="142"/>
      <c r="H81" s="142"/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2"/>
      <c r="G82" s="142"/>
      <c r="H82" s="142"/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77"/>
      <c r="D83" s="178"/>
      <c r="E83" s="178"/>
      <c r="F83" s="178"/>
      <c r="G83" s="178"/>
      <c r="H83" s="178"/>
      <c r="I83" s="178"/>
      <c r="J83" s="179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180"/>
      <c r="D84" s="180"/>
      <c r="E84" s="180"/>
      <c r="F84" s="180"/>
      <c r="G84" s="180"/>
      <c r="H84" s="180"/>
      <c r="I84" s="180"/>
      <c r="J84" s="180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6.6640625" customWidth="1"/>
    <col min="4" max="4" width="6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33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72</v>
      </c>
      <c r="C8" s="97">
        <v>7</v>
      </c>
      <c r="D8" s="98">
        <f>COUNTA(C21:C85)</f>
        <v>37</v>
      </c>
      <c r="E8" s="98">
        <f>COUNTA(C21:C85)</f>
        <v>37</v>
      </c>
      <c r="F8" s="102">
        <f>MIN(C21:C84)</f>
        <v>40.911000000000001</v>
      </c>
      <c r="G8" s="102">
        <f>AVERAGE(C21:C87)</f>
        <v>41.768351351351349</v>
      </c>
      <c r="H8" s="102">
        <f t="shared" ref="H8:H15" si="0">G8-F8</f>
        <v>0.85735135135134755</v>
      </c>
      <c r="I8" s="103">
        <v>1.7939814814814815E-2</v>
      </c>
      <c r="J8" s="104">
        <f t="shared" ref="J8:K8" si="1">I8</f>
        <v>1.7939814814814815E-2</v>
      </c>
      <c r="K8" s="105">
        <f t="shared" si="1"/>
        <v>1.7939814814814815E-2</v>
      </c>
      <c r="L8" s="106">
        <v>136.09700000000001</v>
      </c>
      <c r="M8" s="106">
        <v>91.400999999999996</v>
      </c>
      <c r="N8" s="107"/>
      <c r="O8" s="108"/>
      <c r="P8" s="108"/>
    </row>
    <row r="9" spans="1:16" ht="30.75" customHeight="1" x14ac:dyDescent="0.3">
      <c r="A9" s="96">
        <v>2</v>
      </c>
      <c r="B9" s="97" t="s">
        <v>71</v>
      </c>
      <c r="C9" s="97">
        <v>2</v>
      </c>
      <c r="D9" s="98">
        <f>COUNTA(D21:D85)+D8+1</f>
        <v>86</v>
      </c>
      <c r="E9" s="98">
        <f>COUNTA(D21:D85)+1</f>
        <v>49</v>
      </c>
      <c r="F9" s="102">
        <f>MIN(D21:D84)</f>
        <v>41.088999999999999</v>
      </c>
      <c r="G9" s="102">
        <f>AVERAGE(D21:D86)</f>
        <v>41.653333333333329</v>
      </c>
      <c r="H9" s="102">
        <f t="shared" si="0"/>
        <v>0.56433333333333024</v>
      </c>
      <c r="I9" s="103">
        <v>4.2650462962962966E-2</v>
      </c>
      <c r="J9" s="110">
        <f t="shared" ref="J9:J15" si="2">I9-I8</f>
        <v>2.4710648148148152E-2</v>
      </c>
      <c r="K9" s="111">
        <f>J9</f>
        <v>2.4710648148148152E-2</v>
      </c>
      <c r="L9" s="106">
        <v>136.72999999999999</v>
      </c>
      <c r="M9" s="106">
        <v>92.322999999999993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72</v>
      </c>
      <c r="C10" s="97">
        <v>10</v>
      </c>
      <c r="D10" s="98">
        <f>COUNTA(E21:E85)+D9+1</f>
        <v>140</v>
      </c>
      <c r="E10" s="98">
        <f>COUNTA(E21:E85)+1</f>
        <v>54</v>
      </c>
      <c r="F10" s="102">
        <f>MIN(E21:E86)</f>
        <v>40.83</v>
      </c>
      <c r="G10" s="102">
        <f>AVERAGE(E21:E87)</f>
        <v>41.145358490566039</v>
      </c>
      <c r="H10" s="102">
        <f t="shared" si="0"/>
        <v>0.31535849056604093</v>
      </c>
      <c r="I10" s="103">
        <v>6.9490740740740742E-2</v>
      </c>
      <c r="J10" s="110">
        <f t="shared" si="2"/>
        <v>2.6840277777777775E-2</v>
      </c>
      <c r="K10" s="111">
        <f t="shared" ref="K10:K15" si="3">J10+K8</f>
        <v>4.4780092592592594E-2</v>
      </c>
      <c r="L10" s="106">
        <v>137.65299999999999</v>
      </c>
      <c r="M10" s="106">
        <v>94.637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71</v>
      </c>
      <c r="C11" s="97">
        <v>18</v>
      </c>
      <c r="D11" s="98">
        <f>COUNTA(F21:F85)+D10+1</f>
        <v>172</v>
      </c>
      <c r="E11" s="98">
        <f>COUNTA(F21:F85)+1</f>
        <v>32</v>
      </c>
      <c r="F11" s="102">
        <f>MIN(F21:F86)</f>
        <v>41.289000000000001</v>
      </c>
      <c r="G11" s="102">
        <f>AVERAGE(F21:F86)</f>
        <v>42.076677419354837</v>
      </c>
      <c r="H11" s="102">
        <f t="shared" si="0"/>
        <v>0.78767741935483571</v>
      </c>
      <c r="I11" s="103">
        <v>8.6168981481481485E-2</v>
      </c>
      <c r="J11" s="110">
        <f t="shared" si="2"/>
        <v>1.6678240740740743E-2</v>
      </c>
      <c r="K11" s="111">
        <f t="shared" si="3"/>
        <v>4.1388888888888892E-2</v>
      </c>
      <c r="L11" s="106">
        <v>134.22800000000001</v>
      </c>
      <c r="M11" s="106">
        <v>91.820999999999998</v>
      </c>
      <c r="N11" s="107"/>
      <c r="O11" s="108"/>
      <c r="P11" s="108"/>
    </row>
    <row r="12" spans="1:16" ht="30.75" customHeight="1" x14ac:dyDescent="0.3">
      <c r="A12" s="96">
        <v>5</v>
      </c>
      <c r="B12" s="97" t="s">
        <v>72</v>
      </c>
      <c r="C12" s="97">
        <v>7</v>
      </c>
      <c r="D12" s="98">
        <f>COUNTA(G21:G85)+D11+1</f>
        <v>199</v>
      </c>
      <c r="E12" s="98">
        <f>COUNTA(G21:G85)+1</f>
        <v>27</v>
      </c>
      <c r="F12" s="115">
        <f>MIN(G21:G86)</f>
        <v>40.930999999999997</v>
      </c>
      <c r="G12" s="102">
        <f>AVERAGE(G21:G886)</f>
        <v>41.23546153846155</v>
      </c>
      <c r="H12" s="102">
        <f t="shared" si="0"/>
        <v>0.30446153846155255</v>
      </c>
      <c r="I12" s="103">
        <v>0.10013888888888889</v>
      </c>
      <c r="J12" s="110">
        <f t="shared" si="2"/>
        <v>1.3969907407407403E-2</v>
      </c>
      <c r="K12" s="111">
        <f t="shared" si="3"/>
        <v>5.8749999999999997E-2</v>
      </c>
      <c r="L12" s="106">
        <v>134.65700000000001</v>
      </c>
      <c r="M12" s="106">
        <v>92.501999999999995</v>
      </c>
      <c r="N12" s="107"/>
      <c r="O12" s="108"/>
      <c r="P12" s="108"/>
    </row>
    <row r="13" spans="1:16" ht="30.75" customHeight="1" x14ac:dyDescent="0.3">
      <c r="A13" s="96">
        <v>6</v>
      </c>
      <c r="B13" s="97" t="s">
        <v>71</v>
      </c>
      <c r="C13" s="97">
        <v>2</v>
      </c>
      <c r="D13" s="98">
        <f>COUNTA(H21:H83)+D12+1</f>
        <v>255</v>
      </c>
      <c r="E13" s="99">
        <f>COUNTA(H21:H83)+1</f>
        <v>56</v>
      </c>
      <c r="F13" s="121">
        <f>MIN(H21:H85)</f>
        <v>41.012</v>
      </c>
      <c r="G13" s="101">
        <f>AVERAGE(H21:H85)</f>
        <v>41.535036363636372</v>
      </c>
      <c r="H13" s="102">
        <f t="shared" si="0"/>
        <v>0.52303636363637196</v>
      </c>
      <c r="I13" s="103">
        <v>0.12812499999999999</v>
      </c>
      <c r="J13" s="110">
        <f t="shared" si="2"/>
        <v>2.7986111111111101E-2</v>
      </c>
      <c r="K13" s="114">
        <f t="shared" si="3"/>
        <v>6.9374999999999992E-2</v>
      </c>
      <c r="L13" s="106">
        <v>134.21799999999999</v>
      </c>
      <c r="M13" s="106">
        <v>91.635000000000005</v>
      </c>
      <c r="N13" s="107"/>
      <c r="O13" s="108"/>
      <c r="P13" s="108"/>
    </row>
    <row r="14" spans="1:16" ht="30.75" customHeight="1" x14ac:dyDescent="0.3">
      <c r="A14" s="96">
        <v>7</v>
      </c>
      <c r="B14" s="97" t="s">
        <v>72</v>
      </c>
      <c r="C14" s="97">
        <v>4</v>
      </c>
      <c r="D14" s="98">
        <f>COUNTA(I21:I85)+D13+1</f>
        <v>304</v>
      </c>
      <c r="E14" s="99">
        <f>COUNTA(I21:I85)+1</f>
        <v>49</v>
      </c>
      <c r="F14" s="100">
        <f>MIN(I21:I86)</f>
        <v>40.655000000000001</v>
      </c>
      <c r="G14" s="101">
        <f>AVERAGE(I21:I86)</f>
        <v>40.953333333333326</v>
      </c>
      <c r="H14" s="102">
        <f t="shared" si="0"/>
        <v>0.2983333333333249</v>
      </c>
      <c r="I14" s="103">
        <v>0.15244212962962964</v>
      </c>
      <c r="J14" s="110">
        <f t="shared" si="2"/>
        <v>2.4317129629629647E-2</v>
      </c>
      <c r="K14" s="116">
        <f t="shared" si="3"/>
        <v>8.3067129629629644E-2</v>
      </c>
      <c r="L14" s="106">
        <v>135.78800000000001</v>
      </c>
      <c r="M14" s="106">
        <v>92.337000000000003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71</v>
      </c>
      <c r="C15" s="118">
        <v>9</v>
      </c>
      <c r="D15" s="119">
        <f>COUNTA(J21:J85)+D14+1</f>
        <v>332</v>
      </c>
      <c r="E15" s="119">
        <f>COUNTA(J21:J85)+1</f>
        <v>28</v>
      </c>
      <c r="F15" s="163">
        <f>MIN(J21:J86)</f>
        <v>41.387</v>
      </c>
      <c r="G15" s="123">
        <f>AVERAGE(J21:J86)</f>
        <v>41.968555555555547</v>
      </c>
      <c r="H15" s="123">
        <f t="shared" si="0"/>
        <v>0.58155555555554628</v>
      </c>
      <c r="I15" s="124" t="str">
        <f>'Загальні результати'!H6</f>
        <v>4:00:21</v>
      </c>
      <c r="J15" s="124">
        <f t="shared" si="2"/>
        <v>1.4467592592592587E-2</v>
      </c>
      <c r="K15" s="125">
        <f t="shared" si="3"/>
        <v>8.384259259259258E-2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AVERAGE(F8,F10,F12,F14)</f>
        <v>40.83175</v>
      </c>
      <c r="G16" s="109">
        <f>AVERAGE(C21:C87,E21:E84,G21:G83,I21:I85)</f>
        <v>41.243993902439044</v>
      </c>
      <c r="H16" s="109">
        <f>AVERAGE(H8,H10,H12,H14)</f>
        <v>0.44387617842806648</v>
      </c>
      <c r="I16" s="128" t="s">
        <v>107</v>
      </c>
      <c r="J16" s="129"/>
      <c r="K16" s="130" t="s">
        <v>95</v>
      </c>
      <c r="L16" s="131">
        <f>AVERAGE(L8:L14)</f>
        <v>135.62442857142858</v>
      </c>
      <c r="M16" s="131">
        <f>AVERAGE(M8:M14)-90</f>
        <v>2.3794285714285763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AVERAGE(F9,F11,F15,F13)</f>
        <v>41.194249999999997</v>
      </c>
      <c r="G17" s="109">
        <f>AVERAGE(D21:D88,F21:F85,H21:H84,J21:J86)</f>
        <v>41.747298136645966</v>
      </c>
      <c r="H17" s="102">
        <f>AVERAGE(H9,H11,H15,H13)</f>
        <v>0.61415066797002105</v>
      </c>
      <c r="I17" s="113" t="s">
        <v>121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41.012999999999998</v>
      </c>
      <c r="G18" s="132">
        <f>AVERAGE(C21:J83)</f>
        <v>41.49332307692309</v>
      </c>
      <c r="H18" s="132">
        <f>AVERAGE(H8:H15)</f>
        <v>0.52901342319904376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Танцюра Денис</v>
      </c>
      <c r="D20" s="133" t="str">
        <f>B9</f>
        <v>Танцюра Віталій</v>
      </c>
      <c r="E20" s="133" t="str">
        <f>B10</f>
        <v>Танцюра Денис</v>
      </c>
      <c r="F20" s="133" t="str">
        <f>B11</f>
        <v>Танцюра Віталій</v>
      </c>
      <c r="G20" s="133" t="str">
        <f>B12</f>
        <v>Танцюра Денис</v>
      </c>
      <c r="H20" s="133" t="str">
        <f>B13</f>
        <v>Танцюра Віталій</v>
      </c>
      <c r="I20" s="133" t="str">
        <f>B14</f>
        <v>Танцюра Денис</v>
      </c>
      <c r="J20" s="134" t="str">
        <f>B15</f>
        <v>Танцюра Віталій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49.35</v>
      </c>
      <c r="D21" s="137">
        <v>42.304000000000002</v>
      </c>
      <c r="E21" s="137">
        <v>41.488999999999997</v>
      </c>
      <c r="F21" s="137">
        <v>42.945999999999998</v>
      </c>
      <c r="G21" s="137">
        <v>41.429000000000002</v>
      </c>
      <c r="H21" s="137">
        <v>41.603999999999999</v>
      </c>
      <c r="I21" s="137">
        <v>41.082999999999998</v>
      </c>
      <c r="J21" s="138">
        <v>42.487000000000002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43.07</v>
      </c>
      <c r="D22" s="140">
        <v>41.765000000000001</v>
      </c>
      <c r="E22" s="140">
        <v>41.243000000000002</v>
      </c>
      <c r="F22" s="140">
        <v>43.137</v>
      </c>
      <c r="G22" s="140">
        <v>41.362000000000002</v>
      </c>
      <c r="H22" s="140">
        <v>41.762</v>
      </c>
      <c r="I22" s="140">
        <v>41.031999999999996</v>
      </c>
      <c r="J22" s="141">
        <v>41.694000000000003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42.731999999999999</v>
      </c>
      <c r="D23" s="140">
        <v>41.655999999999999</v>
      </c>
      <c r="E23" s="140">
        <v>41.5</v>
      </c>
      <c r="F23" s="140">
        <v>43.015999999999998</v>
      </c>
      <c r="G23" s="140">
        <v>41.277999999999999</v>
      </c>
      <c r="H23" s="140">
        <v>41.914999999999999</v>
      </c>
      <c r="I23" s="140">
        <v>40.783999999999999</v>
      </c>
      <c r="J23" s="141">
        <v>42.063000000000002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42.16</v>
      </c>
      <c r="D24" s="140">
        <v>44.012999999999998</v>
      </c>
      <c r="E24" s="140">
        <v>41.292999999999999</v>
      </c>
      <c r="F24" s="140">
        <v>42.29</v>
      </c>
      <c r="G24" s="140">
        <v>40.948</v>
      </c>
      <c r="H24" s="140">
        <v>42.118000000000002</v>
      </c>
      <c r="I24" s="140">
        <v>40.683</v>
      </c>
      <c r="J24" s="141">
        <v>42.929000000000002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41.634</v>
      </c>
      <c r="D25" s="140">
        <v>41.584000000000003</v>
      </c>
      <c r="E25" s="140">
        <v>41.234000000000002</v>
      </c>
      <c r="F25" s="140">
        <v>42.04</v>
      </c>
      <c r="G25" s="140">
        <v>41.262999999999998</v>
      </c>
      <c r="H25" s="140">
        <v>41.822000000000003</v>
      </c>
      <c r="I25" s="140">
        <v>40.901000000000003</v>
      </c>
      <c r="J25" s="141">
        <v>42.677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42.854999999999997</v>
      </c>
      <c r="D26" s="140">
        <v>41.289000000000001</v>
      </c>
      <c r="E26" s="140">
        <v>41.243000000000002</v>
      </c>
      <c r="F26" s="140">
        <v>42.061999999999998</v>
      </c>
      <c r="G26" s="140">
        <v>40.930999999999997</v>
      </c>
      <c r="H26" s="140">
        <v>41.68</v>
      </c>
      <c r="I26" s="140">
        <v>40.783000000000001</v>
      </c>
      <c r="J26" s="141">
        <v>41.661000000000001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41.344000000000001</v>
      </c>
      <c r="D27" s="140">
        <v>41.244999999999997</v>
      </c>
      <c r="E27" s="140">
        <v>41.384999999999998</v>
      </c>
      <c r="F27" s="140">
        <v>42.738</v>
      </c>
      <c r="G27" s="140">
        <v>41.171999999999997</v>
      </c>
      <c r="H27" s="140">
        <v>41.621000000000002</v>
      </c>
      <c r="I27" s="140">
        <v>40.814</v>
      </c>
      <c r="J27" s="141">
        <v>41.405000000000001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42.11</v>
      </c>
      <c r="D28" s="140">
        <v>41.466000000000001</v>
      </c>
      <c r="E28" s="140">
        <v>41.298999999999999</v>
      </c>
      <c r="F28" s="140">
        <v>41.862000000000002</v>
      </c>
      <c r="G28" s="140">
        <v>41.558</v>
      </c>
      <c r="H28" s="140">
        <v>41.210999999999999</v>
      </c>
      <c r="I28" s="140">
        <v>40.72</v>
      </c>
      <c r="J28" s="141">
        <v>41.579000000000001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41.895000000000003</v>
      </c>
      <c r="D29" s="140">
        <v>41.408999999999999</v>
      </c>
      <c r="E29" s="140">
        <v>41.423999999999999</v>
      </c>
      <c r="F29" s="140">
        <v>42.057000000000002</v>
      </c>
      <c r="G29" s="140">
        <v>42.359000000000002</v>
      </c>
      <c r="H29" s="140">
        <v>41.55</v>
      </c>
      <c r="I29" s="140">
        <v>40.86</v>
      </c>
      <c r="J29" s="141">
        <v>41.451999999999998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41.656999999999996</v>
      </c>
      <c r="D30" s="140">
        <v>41.137</v>
      </c>
      <c r="E30" s="140">
        <v>41.101999999999997</v>
      </c>
      <c r="F30" s="140">
        <v>41.713999999999999</v>
      </c>
      <c r="G30" s="140">
        <v>41.149000000000001</v>
      </c>
      <c r="H30" s="140">
        <v>41.338999999999999</v>
      </c>
      <c r="I30" s="140">
        <v>40.701999999999998</v>
      </c>
      <c r="J30" s="141">
        <v>42.811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41.722999999999999</v>
      </c>
      <c r="D31" s="140">
        <v>42.222999999999999</v>
      </c>
      <c r="E31" s="140">
        <v>41.313000000000002</v>
      </c>
      <c r="F31" s="140">
        <v>42.097999999999999</v>
      </c>
      <c r="G31" s="140">
        <v>40.947000000000003</v>
      </c>
      <c r="H31" s="140">
        <v>42.655999999999999</v>
      </c>
      <c r="I31" s="140">
        <v>40.960999999999999</v>
      </c>
      <c r="J31" s="141">
        <v>42.381999999999998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41.686999999999998</v>
      </c>
      <c r="D32" s="140">
        <v>41.171999999999997</v>
      </c>
      <c r="E32" s="140">
        <v>41.124000000000002</v>
      </c>
      <c r="F32" s="140">
        <v>41.597000000000001</v>
      </c>
      <c r="G32" s="140">
        <v>41.158000000000001</v>
      </c>
      <c r="H32" s="140">
        <v>41.154000000000003</v>
      </c>
      <c r="I32" s="140">
        <v>41.381999999999998</v>
      </c>
      <c r="J32" s="141">
        <v>42.002000000000002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41.360999999999997</v>
      </c>
      <c r="D33" s="140">
        <v>41.106999999999999</v>
      </c>
      <c r="E33" s="140">
        <v>41.192999999999998</v>
      </c>
      <c r="F33" s="140">
        <v>41.997</v>
      </c>
      <c r="G33" s="140">
        <v>41.204000000000001</v>
      </c>
      <c r="H33" s="140">
        <v>41.826999999999998</v>
      </c>
      <c r="I33" s="140">
        <v>40.765999999999998</v>
      </c>
      <c r="J33" s="141">
        <v>42.442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41.223999999999997</v>
      </c>
      <c r="D34" s="140">
        <v>42.869</v>
      </c>
      <c r="E34" s="140">
        <v>41.012999999999998</v>
      </c>
      <c r="F34" s="140">
        <v>41.506999999999998</v>
      </c>
      <c r="G34" s="140">
        <v>41.161999999999999</v>
      </c>
      <c r="H34" s="140">
        <v>41.752000000000002</v>
      </c>
      <c r="I34" s="140">
        <v>40.887999999999998</v>
      </c>
      <c r="J34" s="141">
        <v>41.843000000000004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41.706000000000003</v>
      </c>
      <c r="D35" s="140">
        <v>41.433</v>
      </c>
      <c r="E35" s="140">
        <v>41.244</v>
      </c>
      <c r="F35" s="140">
        <v>41.698999999999998</v>
      </c>
      <c r="G35" s="140">
        <v>40.988</v>
      </c>
      <c r="H35" s="140">
        <v>41.473999999999997</v>
      </c>
      <c r="I35" s="140">
        <v>40.83</v>
      </c>
      <c r="J35" s="141">
        <v>41.866999999999997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41.302999999999997</v>
      </c>
      <c r="D36" s="140">
        <v>41.271999999999998</v>
      </c>
      <c r="E36" s="140">
        <v>41.197000000000003</v>
      </c>
      <c r="F36" s="140">
        <v>42.021999999999998</v>
      </c>
      <c r="G36" s="140">
        <v>41.191000000000003</v>
      </c>
      <c r="H36" s="140">
        <v>41.246000000000002</v>
      </c>
      <c r="I36" s="140">
        <v>40.875999999999998</v>
      </c>
      <c r="J36" s="141">
        <v>41.731999999999999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41.232999999999997</v>
      </c>
      <c r="D37" s="140">
        <v>41.264000000000003</v>
      </c>
      <c r="E37" s="140">
        <v>41.83</v>
      </c>
      <c r="F37" s="140">
        <v>41.851999999999997</v>
      </c>
      <c r="G37" s="140">
        <v>41.122</v>
      </c>
      <c r="H37" s="140">
        <v>41.478000000000002</v>
      </c>
      <c r="I37" s="140">
        <v>40.808</v>
      </c>
      <c r="J37" s="141">
        <v>41.451000000000001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41.488</v>
      </c>
      <c r="D38" s="140">
        <v>41.683</v>
      </c>
      <c r="E38" s="140">
        <v>40.98</v>
      </c>
      <c r="F38" s="140">
        <v>41.575000000000003</v>
      </c>
      <c r="G38" s="140">
        <v>41.273000000000003</v>
      </c>
      <c r="H38" s="140">
        <v>41.383000000000003</v>
      </c>
      <c r="I38" s="140">
        <v>41.058999999999997</v>
      </c>
      <c r="J38" s="141">
        <v>41.609000000000002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41.277999999999999</v>
      </c>
      <c r="D39" s="140">
        <v>41.408999999999999</v>
      </c>
      <c r="E39" s="140">
        <v>41.156999999999996</v>
      </c>
      <c r="F39" s="140">
        <v>41.713999999999999</v>
      </c>
      <c r="G39" s="140">
        <v>41.075000000000003</v>
      </c>
      <c r="H39" s="140">
        <v>41.295999999999999</v>
      </c>
      <c r="I39" s="140">
        <v>40.826999999999998</v>
      </c>
      <c r="J39" s="141">
        <v>43.249000000000002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41.161999999999999</v>
      </c>
      <c r="D40" s="140">
        <v>41.170999999999999</v>
      </c>
      <c r="E40" s="140">
        <v>41.146999999999998</v>
      </c>
      <c r="F40" s="140">
        <v>42.715000000000003</v>
      </c>
      <c r="G40" s="140">
        <v>41.128</v>
      </c>
      <c r="H40" s="140">
        <v>41.012</v>
      </c>
      <c r="I40" s="140">
        <v>41.21</v>
      </c>
      <c r="J40" s="141">
        <v>41.563000000000002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41.064</v>
      </c>
      <c r="D41" s="140">
        <v>41.558</v>
      </c>
      <c r="E41" s="140">
        <v>41.466999999999999</v>
      </c>
      <c r="F41" s="140">
        <v>41.798000000000002</v>
      </c>
      <c r="G41" s="140">
        <v>41.085999999999999</v>
      </c>
      <c r="H41" s="140">
        <v>41.128999999999998</v>
      </c>
      <c r="I41" s="140">
        <v>40.837000000000003</v>
      </c>
      <c r="J41" s="141">
        <v>41.387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41.073</v>
      </c>
      <c r="D42" s="140">
        <v>41.566000000000003</v>
      </c>
      <c r="E42" s="140">
        <v>41.061</v>
      </c>
      <c r="F42" s="140">
        <v>42.908999999999999</v>
      </c>
      <c r="G42" s="140">
        <v>41.308999999999997</v>
      </c>
      <c r="H42" s="140">
        <v>41.246000000000002</v>
      </c>
      <c r="I42" s="140">
        <v>40.79</v>
      </c>
      <c r="J42" s="141">
        <v>41.607999999999997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41.055999999999997</v>
      </c>
      <c r="D43" s="140">
        <v>41.548999999999999</v>
      </c>
      <c r="E43" s="140">
        <v>40.978000000000002</v>
      </c>
      <c r="F43" s="140">
        <v>42.136000000000003</v>
      </c>
      <c r="G43" s="140">
        <v>41.293999999999997</v>
      </c>
      <c r="H43" s="140">
        <v>41.423999999999999</v>
      </c>
      <c r="I43" s="140">
        <v>40.944000000000003</v>
      </c>
      <c r="J43" s="141">
        <v>41.7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41.372</v>
      </c>
      <c r="D44" s="140">
        <v>41.802999999999997</v>
      </c>
      <c r="E44" s="140">
        <v>40.83</v>
      </c>
      <c r="F44" s="140">
        <v>41.289000000000001</v>
      </c>
      <c r="G44" s="140">
        <v>41.14</v>
      </c>
      <c r="H44" s="140">
        <v>41.384</v>
      </c>
      <c r="I44" s="140">
        <v>40.826999999999998</v>
      </c>
      <c r="J44" s="141">
        <v>41.63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41.149000000000001</v>
      </c>
      <c r="D45" s="140">
        <v>41.460999999999999</v>
      </c>
      <c r="E45" s="140">
        <v>40.99</v>
      </c>
      <c r="F45" s="140">
        <v>41.603000000000002</v>
      </c>
      <c r="G45" s="140">
        <v>41.274000000000001</v>
      </c>
      <c r="H45" s="140">
        <v>41.155999999999999</v>
      </c>
      <c r="I45" s="140">
        <v>40.817999999999998</v>
      </c>
      <c r="J45" s="141">
        <v>41.603000000000002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41.18</v>
      </c>
      <c r="D46" s="140">
        <v>41.646999999999998</v>
      </c>
      <c r="E46" s="140">
        <v>41.095999999999997</v>
      </c>
      <c r="F46" s="140">
        <v>41.493000000000002</v>
      </c>
      <c r="G46" s="140">
        <v>41.322000000000003</v>
      </c>
      <c r="H46" s="140">
        <v>41.463999999999999</v>
      </c>
      <c r="I46" s="140">
        <v>41.115000000000002</v>
      </c>
      <c r="J46" s="141">
        <v>42.74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41.176000000000002</v>
      </c>
      <c r="D47" s="140">
        <v>41.929000000000002</v>
      </c>
      <c r="E47" s="140">
        <v>41.146999999999998</v>
      </c>
      <c r="F47" s="140">
        <v>41.874000000000002</v>
      </c>
      <c r="G47" s="142"/>
      <c r="H47" s="140">
        <v>41.344999999999999</v>
      </c>
      <c r="I47" s="140">
        <v>40.83</v>
      </c>
      <c r="J47" s="141">
        <v>41.585000000000001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41.899000000000001</v>
      </c>
      <c r="D48" s="140">
        <v>41.511000000000003</v>
      </c>
      <c r="E48" s="140">
        <v>40.887</v>
      </c>
      <c r="F48" s="140">
        <v>41.948</v>
      </c>
      <c r="G48" s="142"/>
      <c r="H48" s="140">
        <v>41.600999999999999</v>
      </c>
      <c r="I48" s="140">
        <v>40.945999999999998</v>
      </c>
      <c r="J48" s="144"/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39">
        <v>41.451999999999998</v>
      </c>
      <c r="D49" s="140">
        <v>41.491999999999997</v>
      </c>
      <c r="E49" s="140">
        <v>41.25</v>
      </c>
      <c r="F49" s="140">
        <v>42.183</v>
      </c>
      <c r="G49" s="142"/>
      <c r="H49" s="140">
        <v>41.787999999999997</v>
      </c>
      <c r="I49" s="140">
        <v>41.021000000000001</v>
      </c>
      <c r="J49" s="144"/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39">
        <v>40.911000000000001</v>
      </c>
      <c r="D50" s="140">
        <v>41.146000000000001</v>
      </c>
      <c r="E50" s="140">
        <v>41.067999999999998</v>
      </c>
      <c r="F50" s="140">
        <v>42.502000000000002</v>
      </c>
      <c r="G50" s="142"/>
      <c r="H50" s="140">
        <v>41.563000000000002</v>
      </c>
      <c r="I50" s="140">
        <v>40.911000000000001</v>
      </c>
      <c r="J50" s="144"/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39">
        <v>41.259</v>
      </c>
      <c r="D51" s="140">
        <v>41.917000000000002</v>
      </c>
      <c r="E51" s="140">
        <v>41.332999999999998</v>
      </c>
      <c r="F51" s="140">
        <v>42.003999999999998</v>
      </c>
      <c r="G51" s="142"/>
      <c r="H51" s="140">
        <v>41.570999999999998</v>
      </c>
      <c r="I51" s="140">
        <v>40.988</v>
      </c>
      <c r="J51" s="144"/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39">
        <v>40.956000000000003</v>
      </c>
      <c r="D52" s="140">
        <v>41.473999999999997</v>
      </c>
      <c r="E52" s="140">
        <v>41.067999999999998</v>
      </c>
      <c r="F52" s="142"/>
      <c r="G52" s="142"/>
      <c r="H52" s="140">
        <v>41.573</v>
      </c>
      <c r="I52" s="140">
        <v>40.911999999999999</v>
      </c>
      <c r="J52" s="144"/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39">
        <v>41.354999999999997</v>
      </c>
      <c r="D53" s="140">
        <v>41.615000000000002</v>
      </c>
      <c r="E53" s="140">
        <v>41.097000000000001</v>
      </c>
      <c r="F53" s="142"/>
      <c r="G53" s="142"/>
      <c r="H53" s="140">
        <v>41.515000000000001</v>
      </c>
      <c r="I53" s="140">
        <v>40.886000000000003</v>
      </c>
      <c r="J53" s="144"/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39">
        <v>41.496000000000002</v>
      </c>
      <c r="D54" s="140">
        <v>41.540999999999997</v>
      </c>
      <c r="E54" s="140">
        <v>40.871000000000002</v>
      </c>
      <c r="F54" s="142"/>
      <c r="G54" s="142"/>
      <c r="H54" s="140">
        <v>41.905000000000001</v>
      </c>
      <c r="I54" s="140">
        <v>41.28</v>
      </c>
      <c r="J54" s="144"/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39">
        <v>42.381</v>
      </c>
      <c r="D55" s="140">
        <v>41.521000000000001</v>
      </c>
      <c r="E55" s="140">
        <v>40.921999999999997</v>
      </c>
      <c r="F55" s="142"/>
      <c r="G55" s="142"/>
      <c r="H55" s="140">
        <v>41.323</v>
      </c>
      <c r="I55" s="140">
        <v>40.869</v>
      </c>
      <c r="J55" s="144"/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39">
        <v>41.146000000000001</v>
      </c>
      <c r="D56" s="140">
        <v>41.662999999999997</v>
      </c>
      <c r="E56" s="140">
        <v>40.941000000000003</v>
      </c>
      <c r="F56" s="142"/>
      <c r="G56" s="142"/>
      <c r="H56" s="140">
        <v>41.271999999999998</v>
      </c>
      <c r="I56" s="140">
        <v>40.976999999999997</v>
      </c>
      <c r="J56" s="144"/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39">
        <v>41.531999999999996</v>
      </c>
      <c r="D57" s="140">
        <v>41.509</v>
      </c>
      <c r="E57" s="140">
        <v>41.073999999999998</v>
      </c>
      <c r="F57" s="142"/>
      <c r="G57" s="142"/>
      <c r="H57" s="140">
        <v>41.356999999999999</v>
      </c>
      <c r="I57" s="140">
        <v>41.04</v>
      </c>
      <c r="J57" s="144"/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0">
        <v>41.581000000000003</v>
      </c>
      <c r="E58" s="140">
        <v>41.106000000000002</v>
      </c>
      <c r="F58" s="142"/>
      <c r="G58" s="142"/>
      <c r="H58" s="140">
        <v>41.154000000000003</v>
      </c>
      <c r="I58" s="140">
        <v>40.950000000000003</v>
      </c>
      <c r="J58" s="144"/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0">
        <v>41.764000000000003</v>
      </c>
      <c r="E59" s="140">
        <v>41.133000000000003</v>
      </c>
      <c r="F59" s="142"/>
      <c r="G59" s="142"/>
      <c r="H59" s="140">
        <v>41.622</v>
      </c>
      <c r="I59" s="140">
        <v>40.655000000000001</v>
      </c>
      <c r="J59" s="144"/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0">
        <v>42.96</v>
      </c>
      <c r="E60" s="140">
        <v>41.029000000000003</v>
      </c>
      <c r="F60" s="142"/>
      <c r="G60" s="142"/>
      <c r="H60" s="140">
        <v>41.908000000000001</v>
      </c>
      <c r="I60" s="140">
        <v>40.892000000000003</v>
      </c>
      <c r="J60" s="144"/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0">
        <v>41.505000000000003</v>
      </c>
      <c r="E61" s="140">
        <v>40.923999999999999</v>
      </c>
      <c r="F61" s="142"/>
      <c r="G61" s="142"/>
      <c r="H61" s="140">
        <v>41.207000000000001</v>
      </c>
      <c r="I61" s="140">
        <v>40.945</v>
      </c>
      <c r="J61" s="144"/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0">
        <v>41.86</v>
      </c>
      <c r="E62" s="140">
        <v>41.563000000000002</v>
      </c>
      <c r="F62" s="142"/>
      <c r="G62" s="142"/>
      <c r="H62" s="140">
        <v>42.267000000000003</v>
      </c>
      <c r="I62" s="140">
        <v>41.72</v>
      </c>
      <c r="J62" s="144"/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0">
        <v>41.383000000000003</v>
      </c>
      <c r="E63" s="140">
        <v>41.188000000000002</v>
      </c>
      <c r="F63" s="142"/>
      <c r="G63" s="142"/>
      <c r="H63" s="140">
        <v>41.134</v>
      </c>
      <c r="I63" s="140">
        <v>40.991999999999997</v>
      </c>
      <c r="J63" s="144"/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0">
        <v>41.715000000000003</v>
      </c>
      <c r="E64" s="140">
        <v>41.051000000000002</v>
      </c>
      <c r="F64" s="142"/>
      <c r="G64" s="142"/>
      <c r="H64" s="140">
        <v>41.448</v>
      </c>
      <c r="I64" s="140">
        <v>41.238999999999997</v>
      </c>
      <c r="J64" s="144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0">
        <v>41.250999999999998</v>
      </c>
      <c r="E65" s="140">
        <v>41.139000000000003</v>
      </c>
      <c r="F65" s="142"/>
      <c r="G65" s="142"/>
      <c r="H65" s="140">
        <v>41.167999999999999</v>
      </c>
      <c r="I65" s="140">
        <v>41.076999999999998</v>
      </c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0">
        <v>42.296999999999997</v>
      </c>
      <c r="E66" s="140">
        <v>40.988</v>
      </c>
      <c r="F66" s="142"/>
      <c r="G66" s="142"/>
      <c r="H66" s="140">
        <v>41.290999999999997</v>
      </c>
      <c r="I66" s="140">
        <v>40.991999999999997</v>
      </c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0">
        <v>41.088999999999999</v>
      </c>
      <c r="E67" s="140">
        <v>40.959000000000003</v>
      </c>
      <c r="F67" s="142"/>
      <c r="G67" s="142"/>
      <c r="H67" s="140">
        <v>41.25</v>
      </c>
      <c r="I67" s="140">
        <v>40.997</v>
      </c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0">
        <v>41.582000000000001</v>
      </c>
      <c r="E68" s="140">
        <v>41.018999999999998</v>
      </c>
      <c r="F68" s="142"/>
      <c r="G68" s="142"/>
      <c r="H68" s="140">
        <v>41.225000000000001</v>
      </c>
      <c r="I68" s="140">
        <v>41.341000000000001</v>
      </c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2"/>
      <c r="E69" s="140">
        <v>40.951000000000001</v>
      </c>
      <c r="F69" s="142"/>
      <c r="G69" s="142"/>
      <c r="H69" s="140">
        <v>41.057000000000002</v>
      </c>
      <c r="I69" s="142"/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2"/>
      <c r="E70" s="140">
        <v>41.149000000000001</v>
      </c>
      <c r="F70" s="142"/>
      <c r="G70" s="142"/>
      <c r="H70" s="140">
        <v>41.536999999999999</v>
      </c>
      <c r="I70" s="142"/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2"/>
      <c r="E71" s="140">
        <v>40.950000000000003</v>
      </c>
      <c r="F71" s="142"/>
      <c r="G71" s="142"/>
      <c r="H71" s="140">
        <v>41.628</v>
      </c>
      <c r="I71" s="142"/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2"/>
      <c r="E72" s="140">
        <v>40.944000000000003</v>
      </c>
      <c r="F72" s="142"/>
      <c r="G72" s="142"/>
      <c r="H72" s="140">
        <v>41.232999999999997</v>
      </c>
      <c r="I72" s="142"/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2"/>
      <c r="E73" s="140">
        <v>41.121000000000002</v>
      </c>
      <c r="F73" s="142"/>
      <c r="G73" s="142"/>
      <c r="H73" s="140">
        <v>42.933999999999997</v>
      </c>
      <c r="I73" s="142"/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2"/>
      <c r="E74" s="142"/>
      <c r="F74" s="142"/>
      <c r="G74" s="142"/>
      <c r="H74" s="140">
        <v>42.259</v>
      </c>
      <c r="I74" s="142"/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2"/>
      <c r="E75" s="142"/>
      <c r="F75" s="142"/>
      <c r="G75" s="142"/>
      <c r="H75" s="140">
        <v>41.588999999999999</v>
      </c>
      <c r="I75" s="142"/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2"/>
      <c r="F76" s="142"/>
      <c r="G76" s="142"/>
      <c r="H76" s="142"/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2"/>
      <c r="F77" s="142"/>
      <c r="G77" s="142"/>
      <c r="H77" s="142"/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2"/>
      <c r="F78" s="142"/>
      <c r="G78" s="142"/>
      <c r="H78" s="142"/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2"/>
      <c r="F79" s="142"/>
      <c r="G79" s="142"/>
      <c r="H79" s="142"/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2"/>
      <c r="G80" s="142"/>
      <c r="H80" s="142"/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2"/>
      <c r="G81" s="142"/>
      <c r="H81" s="142"/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2"/>
      <c r="G82" s="142"/>
      <c r="H82" s="142"/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46"/>
      <c r="E83" s="146"/>
      <c r="F83" s="146"/>
      <c r="G83" s="146"/>
      <c r="H83" s="146"/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142"/>
      <c r="D84" s="142"/>
      <c r="E84" s="142"/>
      <c r="F84" s="142"/>
      <c r="G84" s="142"/>
      <c r="H84" s="142"/>
      <c r="I84" s="142"/>
      <c r="J84" s="142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7" customWidth="1"/>
    <col min="4" max="4" width="7.1093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36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122</v>
      </c>
      <c r="C8" s="97">
        <v>6</v>
      </c>
      <c r="D8" s="98">
        <f>COUNTA(C21:C85)</f>
        <v>40</v>
      </c>
      <c r="E8" s="98">
        <f>COUNTA(C21:C85)</f>
        <v>40</v>
      </c>
      <c r="F8" s="102">
        <f>MIN(C21:C84)</f>
        <v>40.951000000000001</v>
      </c>
      <c r="G8" s="102">
        <f>AVERAGE(C21:C87)</f>
        <v>41.766699999999993</v>
      </c>
      <c r="H8" s="102">
        <f t="shared" ref="H8:H15" si="0">G8-F8</f>
        <v>0.81569999999999254</v>
      </c>
      <c r="I8" s="103">
        <v>1.9398148148148147E-2</v>
      </c>
      <c r="J8" s="104">
        <f t="shared" ref="J8:K8" si="1">I8</f>
        <v>1.9398148148148147E-2</v>
      </c>
      <c r="K8" s="105">
        <f t="shared" si="1"/>
        <v>1.9398148148148147E-2</v>
      </c>
      <c r="L8" s="106">
        <v>138.172</v>
      </c>
      <c r="M8" s="106">
        <v>92.76</v>
      </c>
      <c r="N8" s="107"/>
      <c r="O8" s="108"/>
      <c r="P8" s="108"/>
    </row>
    <row r="9" spans="1:16" ht="30.75" customHeight="1" x14ac:dyDescent="0.3">
      <c r="A9" s="96">
        <v>2</v>
      </c>
      <c r="B9" s="97" t="s">
        <v>123</v>
      </c>
      <c r="C9" s="97">
        <v>10</v>
      </c>
      <c r="D9" s="98">
        <f>COUNTA(D21:D85)+D8+1</f>
        <v>83</v>
      </c>
      <c r="E9" s="98">
        <f>COUNTA(D21:D85)+1</f>
        <v>43</v>
      </c>
      <c r="F9" s="115">
        <f>MIN(D21:D84)</f>
        <v>41.438000000000002</v>
      </c>
      <c r="G9" s="102">
        <f>AVERAGE(D21:D86)</f>
        <v>42.112166666666674</v>
      </c>
      <c r="H9" s="102">
        <f t="shared" si="0"/>
        <v>0.67416666666667169</v>
      </c>
      <c r="I9" s="103">
        <v>4.1458333333333333E-2</v>
      </c>
      <c r="J9" s="110">
        <f t="shared" ref="J9:J15" si="2">I9-I8</f>
        <v>2.2060185185185186E-2</v>
      </c>
      <c r="K9" s="111">
        <f>J9</f>
        <v>2.2060185185185186E-2</v>
      </c>
      <c r="L9" s="106">
        <v>139.60599999999999</v>
      </c>
      <c r="M9" s="106">
        <v>97.811000000000007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122</v>
      </c>
      <c r="C10" s="97">
        <v>21</v>
      </c>
      <c r="D10" s="98">
        <f>COUNTA(E21:E85)+D9+1</f>
        <v>142</v>
      </c>
      <c r="E10" s="99">
        <f>COUNTA(E21:E85)+1</f>
        <v>59</v>
      </c>
      <c r="F10" s="100">
        <f>MIN(E21:E86)</f>
        <v>40.494999999999997</v>
      </c>
      <c r="G10" s="101">
        <f>AVERAGE(E21:E87)</f>
        <v>40.844913793103451</v>
      </c>
      <c r="H10" s="102">
        <f t="shared" si="0"/>
        <v>0.34991379310345394</v>
      </c>
      <c r="I10" s="103">
        <v>7.0509259259259258E-2</v>
      </c>
      <c r="J10" s="110">
        <f t="shared" si="2"/>
        <v>2.9050925925925924E-2</v>
      </c>
      <c r="K10" s="111">
        <f t="shared" ref="K10:K15" si="3">J10+K8</f>
        <v>4.8449074074074075E-2</v>
      </c>
      <c r="L10" s="106">
        <v>135.88900000000001</v>
      </c>
      <c r="M10" s="106">
        <v>92.057000000000002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123</v>
      </c>
      <c r="C11" s="97">
        <v>16</v>
      </c>
      <c r="D11" s="98">
        <f>COUNTA(F21:F85)+D10+1</f>
        <v>184</v>
      </c>
      <c r="E11" s="98">
        <f>COUNTA(F21:F85)+1</f>
        <v>42</v>
      </c>
      <c r="F11" s="109">
        <f>MIN(F21:F86)</f>
        <v>41.338999999999999</v>
      </c>
      <c r="G11" s="102">
        <f>AVERAGE(F21:F86)</f>
        <v>42.066121951219507</v>
      </c>
      <c r="H11" s="102">
        <f t="shared" si="0"/>
        <v>0.72712195121950884</v>
      </c>
      <c r="I11" s="103">
        <v>9.2037037037037042E-2</v>
      </c>
      <c r="J11" s="110">
        <f t="shared" si="2"/>
        <v>2.1527777777777785E-2</v>
      </c>
      <c r="K11" s="111">
        <f t="shared" si="3"/>
        <v>4.3587962962962967E-2</v>
      </c>
      <c r="L11" s="106">
        <v>135.08699999999999</v>
      </c>
      <c r="M11" s="106">
        <v>92.430999999999997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122</v>
      </c>
      <c r="C12" s="97">
        <v>18</v>
      </c>
      <c r="D12" s="98">
        <f>COUNTA(G21:G85)+D11+1</f>
        <v>225</v>
      </c>
      <c r="E12" s="98">
        <f>COUNTA(G21:G85)+1</f>
        <v>41</v>
      </c>
      <c r="F12" s="115">
        <f>MIN(G21:G86)</f>
        <v>40.789000000000001</v>
      </c>
      <c r="G12" s="102">
        <f>AVERAGE(G21:G886)</f>
        <v>41.420899999999989</v>
      </c>
      <c r="H12" s="102">
        <f t="shared" si="0"/>
        <v>0.63189999999998747</v>
      </c>
      <c r="I12" s="103">
        <v>0.1127662037037037</v>
      </c>
      <c r="J12" s="110">
        <f t="shared" si="2"/>
        <v>2.072916666666666E-2</v>
      </c>
      <c r="K12" s="111">
        <f t="shared" si="3"/>
        <v>6.9178240740740735E-2</v>
      </c>
      <c r="L12" s="106">
        <v>135.751</v>
      </c>
      <c r="M12" s="106">
        <v>93.153999999999996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123</v>
      </c>
      <c r="C13" s="97">
        <v>7</v>
      </c>
      <c r="D13" s="98">
        <f>COUNTA(H21:H83)+D12+1</f>
        <v>265</v>
      </c>
      <c r="E13" s="99">
        <f>COUNTA(H21:H83)+1</f>
        <v>40</v>
      </c>
      <c r="F13" s="121">
        <f>MIN(H21:H85)</f>
        <v>41.261000000000003</v>
      </c>
      <c r="G13" s="101">
        <f>AVERAGE(H21:H85)</f>
        <v>41.836871794871797</v>
      </c>
      <c r="H13" s="102">
        <f t="shared" si="0"/>
        <v>0.57587179487179441</v>
      </c>
      <c r="I13" s="103">
        <v>0.13322916666666668</v>
      </c>
      <c r="J13" s="110">
        <f t="shared" si="2"/>
        <v>2.0462962962962974E-2</v>
      </c>
      <c r="K13" s="114">
        <f t="shared" si="3"/>
        <v>6.4050925925925942E-2</v>
      </c>
      <c r="L13" s="106">
        <v>135.035</v>
      </c>
      <c r="M13" s="106">
        <v>91.587999999999994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122</v>
      </c>
      <c r="C14" s="97">
        <v>10</v>
      </c>
      <c r="D14" s="98">
        <f>COUNTA(I21:I85)+D13+1</f>
        <v>302</v>
      </c>
      <c r="E14" s="98">
        <f>COUNTA(I21:I85)+1</f>
        <v>37</v>
      </c>
      <c r="F14" s="109">
        <f>MIN(I21:I86)</f>
        <v>40.619</v>
      </c>
      <c r="G14" s="102">
        <f>AVERAGE(I21:I86)</f>
        <v>41.164027777777775</v>
      </c>
      <c r="H14" s="102">
        <f t="shared" si="0"/>
        <v>0.54502777777777567</v>
      </c>
      <c r="I14" s="103">
        <v>0.15195601851851853</v>
      </c>
      <c r="J14" s="110">
        <f t="shared" si="2"/>
        <v>1.8726851851851856E-2</v>
      </c>
      <c r="K14" s="116">
        <f t="shared" si="3"/>
        <v>8.790509259259259E-2</v>
      </c>
      <c r="L14" s="106">
        <v>134.91</v>
      </c>
      <c r="M14" s="106">
        <v>92.528000000000006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123</v>
      </c>
      <c r="C15" s="118">
        <v>16</v>
      </c>
      <c r="D15" s="119">
        <f>COUNTA(J21:J85)+D14+1</f>
        <v>331</v>
      </c>
      <c r="E15" s="119">
        <f>COUNTA(J21:J85)+1</f>
        <v>29</v>
      </c>
      <c r="F15" s="123">
        <f>MIN(J21:J86)</f>
        <v>41.374000000000002</v>
      </c>
      <c r="G15" s="123">
        <f>AVERAGE(J21:J86)</f>
        <v>42.199999999999996</v>
      </c>
      <c r="H15" s="123">
        <f t="shared" si="0"/>
        <v>0.82599999999999341</v>
      </c>
      <c r="I15" s="124" t="str">
        <f>'Загальні результати'!H6</f>
        <v>4:00:21</v>
      </c>
      <c r="J15" s="124">
        <f t="shared" si="2"/>
        <v>1.4953703703703691E-2</v>
      </c>
      <c r="K15" s="125">
        <f t="shared" si="3"/>
        <v>7.9004629629629633E-2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AVERAGE(F8,F10,F12,F14)</f>
        <v>40.713499999999996</v>
      </c>
      <c r="G16" s="109">
        <f>AVERAGE(C21:C87,E21:E84,G21:G83,I21:I85)</f>
        <v>41.25525287356318</v>
      </c>
      <c r="H16" s="109">
        <f>AVERAGE(H8,H10,H12,H14)</f>
        <v>0.58563539272030241</v>
      </c>
      <c r="I16" s="128" t="s">
        <v>124</v>
      </c>
      <c r="J16" s="129"/>
      <c r="K16" s="130" t="s">
        <v>95</v>
      </c>
      <c r="L16" s="131">
        <f>AVERAGE(L8:L14)</f>
        <v>136.35</v>
      </c>
      <c r="M16" s="131">
        <f>AVERAGE(M8:M14)-90</f>
        <v>3.1898571428571501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AVERAGE(F9,F11,F15,F13)</f>
        <v>41.353000000000002</v>
      </c>
      <c r="G17" s="109">
        <f>AVERAGE(D21:D88,F21:F85,H21:H84,J21:J86)</f>
        <v>42.044400000000032</v>
      </c>
      <c r="H17" s="102">
        <f>AVERAGE(H9,H11,H15,H13)</f>
        <v>0.70079010318949209</v>
      </c>
      <c r="I17" s="113" t="s">
        <v>94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41.033250000000002</v>
      </c>
      <c r="G18" s="132">
        <f>AVERAGE(C21:J83)</f>
        <v>41.620598765432121</v>
      </c>
      <c r="H18" s="132">
        <f>AVERAGE(H8:H15)</f>
        <v>0.64321274795489725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Булавінов Андрій</v>
      </c>
      <c r="D20" s="133" t="str">
        <f>B9</f>
        <v>Дрейман Олег</v>
      </c>
      <c r="E20" s="133" t="str">
        <f>B10</f>
        <v>Булавінов Андрій</v>
      </c>
      <c r="F20" s="133" t="str">
        <f>B11</f>
        <v>Дрейман Олег</v>
      </c>
      <c r="G20" s="133" t="str">
        <f>B12</f>
        <v>Булавінов Андрій</v>
      </c>
      <c r="H20" s="133" t="str">
        <f>B13</f>
        <v>Дрейман Олег</v>
      </c>
      <c r="I20" s="133" t="str">
        <f>B14</f>
        <v>Булавінов Андрій</v>
      </c>
      <c r="J20" s="134" t="str">
        <f>B15</f>
        <v>Дрейман Олег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45.034999999999997</v>
      </c>
      <c r="D21" s="137">
        <v>43.692</v>
      </c>
      <c r="E21" s="137">
        <v>41.274000000000001</v>
      </c>
      <c r="F21" s="137">
        <v>43.088999999999999</v>
      </c>
      <c r="G21" s="137">
        <v>42.039000000000001</v>
      </c>
      <c r="H21" s="137">
        <v>42.569000000000003</v>
      </c>
      <c r="I21" s="137">
        <v>41.715000000000003</v>
      </c>
      <c r="J21" s="138">
        <v>42.914999999999999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43.767000000000003</v>
      </c>
      <c r="D22" s="140">
        <v>42.338000000000001</v>
      </c>
      <c r="E22" s="140">
        <v>41.146999999999998</v>
      </c>
      <c r="F22" s="140">
        <v>42.78</v>
      </c>
      <c r="G22" s="140">
        <v>41.37</v>
      </c>
      <c r="H22" s="140">
        <v>42.491999999999997</v>
      </c>
      <c r="I22" s="140">
        <v>41.161000000000001</v>
      </c>
      <c r="J22" s="141">
        <v>42.155999999999999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43.857999999999997</v>
      </c>
      <c r="D23" s="140">
        <v>41.886000000000003</v>
      </c>
      <c r="E23" s="140">
        <v>41.156999999999996</v>
      </c>
      <c r="F23" s="140">
        <v>41.703000000000003</v>
      </c>
      <c r="G23" s="140">
        <v>41.433</v>
      </c>
      <c r="H23" s="140">
        <v>42.414999999999999</v>
      </c>
      <c r="I23" s="140">
        <v>41.209000000000003</v>
      </c>
      <c r="J23" s="141">
        <v>42.124000000000002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42.625999999999998</v>
      </c>
      <c r="D24" s="140">
        <v>43.036000000000001</v>
      </c>
      <c r="E24" s="140">
        <v>41.322000000000003</v>
      </c>
      <c r="F24" s="140">
        <v>42.448999999999998</v>
      </c>
      <c r="G24" s="140">
        <v>41.363999999999997</v>
      </c>
      <c r="H24" s="140">
        <v>42.411999999999999</v>
      </c>
      <c r="I24" s="140">
        <v>41.042999999999999</v>
      </c>
      <c r="J24" s="141">
        <v>42.225999999999999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42.677999999999997</v>
      </c>
      <c r="D25" s="140">
        <v>42.45</v>
      </c>
      <c r="E25" s="140">
        <v>41.689</v>
      </c>
      <c r="F25" s="140">
        <v>42.191000000000003</v>
      </c>
      <c r="G25" s="140">
        <v>41.118000000000002</v>
      </c>
      <c r="H25" s="140">
        <v>41.654000000000003</v>
      </c>
      <c r="I25" s="140">
        <v>40.972000000000001</v>
      </c>
      <c r="J25" s="141">
        <v>42.978999999999999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42.838999999999999</v>
      </c>
      <c r="D26" s="140">
        <v>41.832999999999998</v>
      </c>
      <c r="E26" s="140">
        <v>41.198</v>
      </c>
      <c r="F26" s="140">
        <v>42.265000000000001</v>
      </c>
      <c r="G26" s="140">
        <v>41.343000000000004</v>
      </c>
      <c r="H26" s="140">
        <v>41.802</v>
      </c>
      <c r="I26" s="140">
        <v>40.887999999999998</v>
      </c>
      <c r="J26" s="141">
        <v>42.03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41.853999999999999</v>
      </c>
      <c r="D27" s="140">
        <v>42.088000000000001</v>
      </c>
      <c r="E27" s="140">
        <v>40.770000000000003</v>
      </c>
      <c r="F27" s="140">
        <v>41.786000000000001</v>
      </c>
      <c r="G27" s="140">
        <v>41.369</v>
      </c>
      <c r="H27" s="140">
        <v>41.78</v>
      </c>
      <c r="I27" s="140">
        <v>41.271000000000001</v>
      </c>
      <c r="J27" s="141">
        <v>41.944000000000003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43.033000000000001</v>
      </c>
      <c r="D28" s="140">
        <v>43.585000000000001</v>
      </c>
      <c r="E28" s="140">
        <v>40.692</v>
      </c>
      <c r="F28" s="140">
        <v>41.796999999999997</v>
      </c>
      <c r="G28" s="140">
        <v>41.152999999999999</v>
      </c>
      <c r="H28" s="140">
        <v>41.735999999999997</v>
      </c>
      <c r="I28" s="140">
        <v>41.033999999999999</v>
      </c>
      <c r="J28" s="141">
        <v>41.374000000000002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41.548000000000002</v>
      </c>
      <c r="D29" s="140">
        <v>44.027999999999999</v>
      </c>
      <c r="E29" s="140">
        <v>40.841999999999999</v>
      </c>
      <c r="F29" s="140">
        <v>42.084000000000003</v>
      </c>
      <c r="G29" s="140">
        <v>41.066000000000003</v>
      </c>
      <c r="H29" s="140">
        <v>41.401000000000003</v>
      </c>
      <c r="I29" s="140">
        <v>40.770000000000003</v>
      </c>
      <c r="J29" s="141">
        <v>41.643000000000001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41.665999999999997</v>
      </c>
      <c r="D30" s="140">
        <v>41.863</v>
      </c>
      <c r="E30" s="140">
        <v>40.784999999999997</v>
      </c>
      <c r="F30" s="140">
        <v>41.606000000000002</v>
      </c>
      <c r="G30" s="140">
        <v>40.981999999999999</v>
      </c>
      <c r="H30" s="140">
        <v>42.03</v>
      </c>
      <c r="I30" s="140">
        <v>40.973999999999997</v>
      </c>
      <c r="J30" s="141">
        <v>41.658000000000001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42.072000000000003</v>
      </c>
      <c r="D31" s="140">
        <v>41.814</v>
      </c>
      <c r="E31" s="140">
        <v>40.734999999999999</v>
      </c>
      <c r="F31" s="140">
        <v>42.118000000000002</v>
      </c>
      <c r="G31" s="140">
        <v>41.238999999999997</v>
      </c>
      <c r="H31" s="140">
        <v>42.287999999999997</v>
      </c>
      <c r="I31" s="140">
        <v>40.884999999999998</v>
      </c>
      <c r="J31" s="141">
        <v>42.902000000000001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41.939</v>
      </c>
      <c r="D32" s="140">
        <v>41.503</v>
      </c>
      <c r="E32" s="140">
        <v>41.445</v>
      </c>
      <c r="F32" s="140">
        <v>41.551000000000002</v>
      </c>
      <c r="G32" s="140">
        <v>41.063000000000002</v>
      </c>
      <c r="H32" s="140">
        <v>41.779000000000003</v>
      </c>
      <c r="I32" s="140">
        <v>40.619</v>
      </c>
      <c r="J32" s="141">
        <v>41.863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42.628</v>
      </c>
      <c r="D33" s="140">
        <v>41.631</v>
      </c>
      <c r="E33" s="140">
        <v>40.884999999999998</v>
      </c>
      <c r="F33" s="140">
        <v>41.750999999999998</v>
      </c>
      <c r="G33" s="140">
        <v>40.819000000000003</v>
      </c>
      <c r="H33" s="140">
        <v>42.097000000000001</v>
      </c>
      <c r="I33" s="140">
        <v>40.78</v>
      </c>
      <c r="J33" s="141">
        <v>42.813000000000002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41.683999999999997</v>
      </c>
      <c r="D34" s="140">
        <v>41.500999999999998</v>
      </c>
      <c r="E34" s="140">
        <v>40.884999999999998</v>
      </c>
      <c r="F34" s="140">
        <v>41.621000000000002</v>
      </c>
      <c r="G34" s="140">
        <v>41.365000000000002</v>
      </c>
      <c r="H34" s="140">
        <v>41.896000000000001</v>
      </c>
      <c r="I34" s="140">
        <v>41.587000000000003</v>
      </c>
      <c r="J34" s="141">
        <v>42.593000000000004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41.524999999999999</v>
      </c>
      <c r="D35" s="140">
        <v>42.26</v>
      </c>
      <c r="E35" s="140">
        <v>40.89</v>
      </c>
      <c r="F35" s="140">
        <v>41.710999999999999</v>
      </c>
      <c r="G35" s="140">
        <v>41.13</v>
      </c>
      <c r="H35" s="140">
        <v>41.968000000000004</v>
      </c>
      <c r="I35" s="140">
        <v>41.061</v>
      </c>
      <c r="J35" s="141">
        <v>41.978999999999999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41.468000000000004</v>
      </c>
      <c r="D36" s="140">
        <v>42.293999999999997</v>
      </c>
      <c r="E36" s="140">
        <v>41.293999999999997</v>
      </c>
      <c r="F36" s="140">
        <v>42.688000000000002</v>
      </c>
      <c r="G36" s="140">
        <v>41.061</v>
      </c>
      <c r="H36" s="140">
        <v>41.536000000000001</v>
      </c>
      <c r="I36" s="140">
        <v>41.054000000000002</v>
      </c>
      <c r="J36" s="141">
        <v>42.43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41.536999999999999</v>
      </c>
      <c r="D37" s="140">
        <v>41.984999999999999</v>
      </c>
      <c r="E37" s="140">
        <v>40.798999999999999</v>
      </c>
      <c r="F37" s="140">
        <v>43.460999999999999</v>
      </c>
      <c r="G37" s="140">
        <v>41.194000000000003</v>
      </c>
      <c r="H37" s="140">
        <v>42.359000000000002</v>
      </c>
      <c r="I37" s="140">
        <v>40.929000000000002</v>
      </c>
      <c r="J37" s="141">
        <v>42.314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41.475999999999999</v>
      </c>
      <c r="D38" s="140">
        <v>41.542999999999999</v>
      </c>
      <c r="E38" s="140">
        <v>41.222000000000001</v>
      </c>
      <c r="F38" s="140">
        <v>41.718000000000004</v>
      </c>
      <c r="G38" s="140">
        <v>41.091999999999999</v>
      </c>
      <c r="H38" s="140">
        <v>42.08</v>
      </c>
      <c r="I38" s="140">
        <v>42.652999999999999</v>
      </c>
      <c r="J38" s="141">
        <v>41.966000000000001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41.106000000000002</v>
      </c>
      <c r="D39" s="140">
        <v>41.511000000000003</v>
      </c>
      <c r="E39" s="140">
        <v>40.573</v>
      </c>
      <c r="F39" s="140">
        <v>41.475000000000001</v>
      </c>
      <c r="G39" s="140">
        <v>41.085000000000001</v>
      </c>
      <c r="H39" s="140">
        <v>41.606999999999999</v>
      </c>
      <c r="I39" s="140">
        <v>41.856000000000002</v>
      </c>
      <c r="J39" s="141">
        <v>41.591999999999999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41.094999999999999</v>
      </c>
      <c r="D40" s="140">
        <v>41.749000000000002</v>
      </c>
      <c r="E40" s="140">
        <v>40.494999999999997</v>
      </c>
      <c r="F40" s="140">
        <v>41.616999999999997</v>
      </c>
      <c r="G40" s="140">
        <v>41.484999999999999</v>
      </c>
      <c r="H40" s="140">
        <v>41.613999999999997</v>
      </c>
      <c r="I40" s="140">
        <v>41.408000000000001</v>
      </c>
      <c r="J40" s="141">
        <v>41.939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41.378</v>
      </c>
      <c r="D41" s="140">
        <v>41.722999999999999</v>
      </c>
      <c r="E41" s="140">
        <v>40.664000000000001</v>
      </c>
      <c r="F41" s="140">
        <v>42.055999999999997</v>
      </c>
      <c r="G41" s="140">
        <v>42.173000000000002</v>
      </c>
      <c r="H41" s="140">
        <v>41.377000000000002</v>
      </c>
      <c r="I41" s="140">
        <v>40.872999999999998</v>
      </c>
      <c r="J41" s="141">
        <v>41.527999999999999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41.274000000000001</v>
      </c>
      <c r="D42" s="140">
        <v>41.798000000000002</v>
      </c>
      <c r="E42" s="140">
        <v>40.899000000000001</v>
      </c>
      <c r="F42" s="140">
        <v>43.624000000000002</v>
      </c>
      <c r="G42" s="140">
        <v>42.497999999999998</v>
      </c>
      <c r="H42" s="140">
        <v>41.616</v>
      </c>
      <c r="I42" s="140">
        <v>41.216999999999999</v>
      </c>
      <c r="J42" s="141">
        <v>41.401000000000003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41.194000000000003</v>
      </c>
      <c r="D43" s="140">
        <v>42.064999999999998</v>
      </c>
      <c r="E43" s="140">
        <v>40.863</v>
      </c>
      <c r="F43" s="140">
        <v>42.289000000000001</v>
      </c>
      <c r="G43" s="140">
        <v>42.563000000000002</v>
      </c>
      <c r="H43" s="140">
        <v>41.716999999999999</v>
      </c>
      <c r="I43" s="140">
        <v>41.134</v>
      </c>
      <c r="J43" s="141">
        <v>41.564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41.378</v>
      </c>
      <c r="D44" s="140">
        <v>42.058999999999997</v>
      </c>
      <c r="E44" s="140">
        <v>40.893999999999998</v>
      </c>
      <c r="F44" s="140">
        <v>41.473999999999997</v>
      </c>
      <c r="G44" s="140">
        <v>41.189</v>
      </c>
      <c r="H44" s="140">
        <v>41.402999999999999</v>
      </c>
      <c r="I44" s="140">
        <v>40.975999999999999</v>
      </c>
      <c r="J44" s="141">
        <v>41.503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41.122</v>
      </c>
      <c r="D45" s="140">
        <v>41.67</v>
      </c>
      <c r="E45" s="140">
        <v>40.835000000000001</v>
      </c>
      <c r="F45" s="140">
        <v>43.252000000000002</v>
      </c>
      <c r="G45" s="140">
        <v>40.981000000000002</v>
      </c>
      <c r="H45" s="140">
        <v>41.473999999999997</v>
      </c>
      <c r="I45" s="140">
        <v>40.965000000000003</v>
      </c>
      <c r="J45" s="141">
        <v>41.878999999999998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40.951000000000001</v>
      </c>
      <c r="D46" s="140">
        <v>42.981999999999999</v>
      </c>
      <c r="E46" s="140">
        <v>40.784999999999997</v>
      </c>
      <c r="F46" s="140">
        <v>41.494</v>
      </c>
      <c r="G46" s="140">
        <v>40.796999999999997</v>
      </c>
      <c r="H46" s="140">
        <v>42.35</v>
      </c>
      <c r="I46" s="140">
        <v>41.045999999999999</v>
      </c>
      <c r="J46" s="141">
        <v>46.146000000000001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41.215000000000003</v>
      </c>
      <c r="D47" s="140">
        <v>42.375999999999998</v>
      </c>
      <c r="E47" s="140">
        <v>40.744</v>
      </c>
      <c r="F47" s="140">
        <v>41.783000000000001</v>
      </c>
      <c r="G47" s="140">
        <v>41.206000000000003</v>
      </c>
      <c r="H47" s="140">
        <v>41.323</v>
      </c>
      <c r="I47" s="140">
        <v>41.439</v>
      </c>
      <c r="J47" s="141">
        <v>42.018000000000001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41.37</v>
      </c>
      <c r="D48" s="140">
        <v>41.731000000000002</v>
      </c>
      <c r="E48" s="140">
        <v>40.868000000000002</v>
      </c>
      <c r="F48" s="140">
        <v>42.399000000000001</v>
      </c>
      <c r="G48" s="140">
        <v>41.896000000000001</v>
      </c>
      <c r="H48" s="140">
        <v>41.613</v>
      </c>
      <c r="I48" s="140">
        <v>41.082999999999998</v>
      </c>
      <c r="J48" s="141">
        <v>42.121000000000002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39">
        <v>41.08</v>
      </c>
      <c r="D49" s="140">
        <v>41.853000000000002</v>
      </c>
      <c r="E49" s="140">
        <v>40.985999999999997</v>
      </c>
      <c r="F49" s="140">
        <v>41.338999999999999</v>
      </c>
      <c r="G49" s="140">
        <v>41.411000000000001</v>
      </c>
      <c r="H49" s="140">
        <v>41.500999999999998</v>
      </c>
      <c r="I49" s="140">
        <v>40.869999999999997</v>
      </c>
      <c r="J49" s="144"/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39">
        <v>41.215000000000003</v>
      </c>
      <c r="D50" s="140">
        <v>42.451999999999998</v>
      </c>
      <c r="E50" s="140">
        <v>40.749000000000002</v>
      </c>
      <c r="F50" s="140">
        <v>42.03</v>
      </c>
      <c r="G50" s="140">
        <v>42.302</v>
      </c>
      <c r="H50" s="140">
        <v>42.789000000000001</v>
      </c>
      <c r="I50" s="140">
        <v>40.918999999999997</v>
      </c>
      <c r="J50" s="144"/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39">
        <v>41.027999999999999</v>
      </c>
      <c r="D51" s="140">
        <v>41.978000000000002</v>
      </c>
      <c r="E51" s="140">
        <v>40.685000000000002</v>
      </c>
      <c r="F51" s="140">
        <v>41.817</v>
      </c>
      <c r="G51" s="140">
        <v>41.969000000000001</v>
      </c>
      <c r="H51" s="140">
        <v>41.457999999999998</v>
      </c>
      <c r="I51" s="140">
        <v>40.954999999999998</v>
      </c>
      <c r="J51" s="144"/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39">
        <v>41.076999999999998</v>
      </c>
      <c r="D52" s="140">
        <v>42.168999999999997</v>
      </c>
      <c r="E52" s="140">
        <v>40.576999999999998</v>
      </c>
      <c r="F52" s="140">
        <v>42.067999999999998</v>
      </c>
      <c r="G52" s="140">
        <v>41.283000000000001</v>
      </c>
      <c r="H52" s="140">
        <v>41.261000000000003</v>
      </c>
      <c r="I52" s="140">
        <v>40.972000000000001</v>
      </c>
      <c r="J52" s="144"/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39">
        <v>41.137999999999998</v>
      </c>
      <c r="D53" s="140">
        <v>42.098999999999997</v>
      </c>
      <c r="E53" s="140">
        <v>40.768999999999998</v>
      </c>
      <c r="F53" s="140">
        <v>41.633000000000003</v>
      </c>
      <c r="G53" s="140">
        <v>41.262999999999998</v>
      </c>
      <c r="H53" s="140">
        <v>41.335999999999999</v>
      </c>
      <c r="I53" s="140">
        <v>41.048000000000002</v>
      </c>
      <c r="J53" s="144"/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39">
        <v>41.215000000000003</v>
      </c>
      <c r="D54" s="140">
        <v>42.054000000000002</v>
      </c>
      <c r="E54" s="140">
        <v>40.845999999999997</v>
      </c>
      <c r="F54" s="140">
        <v>41.63</v>
      </c>
      <c r="G54" s="140">
        <v>42.933999999999997</v>
      </c>
      <c r="H54" s="140">
        <v>41.753</v>
      </c>
      <c r="I54" s="140">
        <v>41.954000000000001</v>
      </c>
      <c r="J54" s="144"/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39">
        <v>41.472000000000001</v>
      </c>
      <c r="D55" s="140">
        <v>41.438000000000002</v>
      </c>
      <c r="E55" s="140">
        <v>40.936999999999998</v>
      </c>
      <c r="F55" s="140">
        <v>41.935000000000002</v>
      </c>
      <c r="G55" s="140">
        <v>41.497999999999998</v>
      </c>
      <c r="H55" s="140">
        <v>41.89</v>
      </c>
      <c r="I55" s="140">
        <v>41.097000000000001</v>
      </c>
      <c r="J55" s="144"/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39">
        <v>41.365000000000002</v>
      </c>
      <c r="D56" s="140">
        <v>42.689</v>
      </c>
      <c r="E56" s="140">
        <v>40.784999999999997</v>
      </c>
      <c r="F56" s="140">
        <v>42.280999999999999</v>
      </c>
      <c r="G56" s="140">
        <v>41.137999999999998</v>
      </c>
      <c r="H56" s="140">
        <v>41.654000000000003</v>
      </c>
      <c r="I56" s="140">
        <v>41.488</v>
      </c>
      <c r="J56" s="144"/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39">
        <v>41.475999999999999</v>
      </c>
      <c r="D57" s="140">
        <v>41.673999999999999</v>
      </c>
      <c r="E57" s="140">
        <v>40.616</v>
      </c>
      <c r="F57" s="140">
        <v>41.694000000000003</v>
      </c>
      <c r="G57" s="140">
        <v>41.25</v>
      </c>
      <c r="H57" s="140">
        <v>41.685000000000002</v>
      </c>
      <c r="I57" s="142"/>
      <c r="J57" s="144"/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39">
        <v>41.223999999999997</v>
      </c>
      <c r="D58" s="140">
        <v>42.164999999999999</v>
      </c>
      <c r="E58" s="140">
        <v>40.670999999999999</v>
      </c>
      <c r="F58" s="140">
        <v>41.932000000000002</v>
      </c>
      <c r="G58" s="140">
        <v>40.789000000000001</v>
      </c>
      <c r="H58" s="140">
        <v>41.851999999999997</v>
      </c>
      <c r="I58" s="142"/>
      <c r="J58" s="144"/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39">
        <v>41.045000000000002</v>
      </c>
      <c r="D59" s="140">
        <v>41.978000000000002</v>
      </c>
      <c r="E59" s="140">
        <v>40.698999999999998</v>
      </c>
      <c r="F59" s="140">
        <v>41.645000000000003</v>
      </c>
      <c r="G59" s="140">
        <v>41.28</v>
      </c>
      <c r="H59" s="140">
        <v>42.070999999999998</v>
      </c>
      <c r="I59" s="142"/>
      <c r="J59" s="144"/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39">
        <v>42.017000000000003</v>
      </c>
      <c r="D60" s="140">
        <v>41.57</v>
      </c>
      <c r="E60" s="140">
        <v>41.045999999999999</v>
      </c>
      <c r="F60" s="140">
        <v>42.198</v>
      </c>
      <c r="G60" s="140">
        <v>41.646000000000001</v>
      </c>
      <c r="H60" s="142"/>
      <c r="I60" s="142"/>
      <c r="J60" s="144"/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0">
        <v>41.56</v>
      </c>
      <c r="E61" s="140">
        <v>40.591999999999999</v>
      </c>
      <c r="F61" s="140">
        <v>42.677</v>
      </c>
      <c r="G61" s="142"/>
      <c r="H61" s="142"/>
      <c r="I61" s="142"/>
      <c r="J61" s="144"/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0">
        <v>42.037999999999997</v>
      </c>
      <c r="E62" s="140">
        <v>40.667000000000002</v>
      </c>
      <c r="F62" s="142"/>
      <c r="G62" s="142"/>
      <c r="H62" s="142"/>
      <c r="I62" s="142"/>
      <c r="J62" s="144"/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2"/>
      <c r="E63" s="140">
        <v>40.597999999999999</v>
      </c>
      <c r="F63" s="142"/>
      <c r="G63" s="142"/>
      <c r="H63" s="142"/>
      <c r="I63" s="142"/>
      <c r="J63" s="144"/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2"/>
      <c r="E64" s="140">
        <v>40.579000000000001</v>
      </c>
      <c r="F64" s="142"/>
      <c r="G64" s="142"/>
      <c r="H64" s="142"/>
      <c r="I64" s="142"/>
      <c r="J64" s="144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2"/>
      <c r="E65" s="140">
        <v>40.942</v>
      </c>
      <c r="F65" s="142"/>
      <c r="G65" s="142"/>
      <c r="H65" s="142"/>
      <c r="I65" s="142"/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2"/>
      <c r="E66" s="140">
        <v>40.761000000000003</v>
      </c>
      <c r="F66" s="142"/>
      <c r="G66" s="142"/>
      <c r="H66" s="142"/>
      <c r="I66" s="142"/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2"/>
      <c r="E67" s="140">
        <v>40.71</v>
      </c>
      <c r="F67" s="142"/>
      <c r="G67" s="142"/>
      <c r="H67" s="142"/>
      <c r="I67" s="142"/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2"/>
      <c r="E68" s="140">
        <v>40.738</v>
      </c>
      <c r="F68" s="142"/>
      <c r="G68" s="142"/>
      <c r="H68" s="142"/>
      <c r="I68" s="142"/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2"/>
      <c r="E69" s="140">
        <v>40.856999999999999</v>
      </c>
      <c r="F69" s="142"/>
      <c r="G69" s="142"/>
      <c r="H69" s="142"/>
      <c r="I69" s="142"/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2"/>
      <c r="E70" s="140">
        <v>40.811</v>
      </c>
      <c r="F70" s="142"/>
      <c r="G70" s="142"/>
      <c r="H70" s="142"/>
      <c r="I70" s="142"/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2"/>
      <c r="E71" s="140">
        <v>40.542000000000002</v>
      </c>
      <c r="F71" s="142"/>
      <c r="G71" s="142"/>
      <c r="H71" s="142"/>
      <c r="I71" s="142"/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2"/>
      <c r="E72" s="140">
        <v>40.645000000000003</v>
      </c>
      <c r="F72" s="142"/>
      <c r="G72" s="142"/>
      <c r="H72" s="142"/>
      <c r="I72" s="142"/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2"/>
      <c r="E73" s="140">
        <v>40.51</v>
      </c>
      <c r="F73" s="142"/>
      <c r="G73" s="142"/>
      <c r="H73" s="142"/>
      <c r="I73" s="142"/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2"/>
      <c r="E74" s="140">
        <v>40.686</v>
      </c>
      <c r="F74" s="142"/>
      <c r="G74" s="142"/>
      <c r="H74" s="142"/>
      <c r="I74" s="142"/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2"/>
      <c r="E75" s="140">
        <v>40.543999999999997</v>
      </c>
      <c r="F75" s="142"/>
      <c r="G75" s="142"/>
      <c r="H75" s="142"/>
      <c r="I75" s="142"/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0">
        <v>40.789000000000001</v>
      </c>
      <c r="F76" s="142"/>
      <c r="G76" s="142"/>
      <c r="H76" s="142"/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0">
        <v>40.753999999999998</v>
      </c>
      <c r="F77" s="142"/>
      <c r="G77" s="142"/>
      <c r="H77" s="142"/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0">
        <v>41.262999999999998</v>
      </c>
      <c r="F78" s="142"/>
      <c r="G78" s="142"/>
      <c r="H78" s="142"/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2"/>
      <c r="F79" s="142"/>
      <c r="G79" s="142"/>
      <c r="H79" s="142"/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2"/>
      <c r="G80" s="142"/>
      <c r="H80" s="142"/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2"/>
      <c r="G81" s="142"/>
      <c r="H81" s="142"/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81"/>
      <c r="D82" s="182"/>
      <c r="E82" s="182"/>
      <c r="F82" s="182"/>
      <c r="G82" s="182"/>
      <c r="H82" s="182"/>
      <c r="I82" s="182"/>
      <c r="J82" s="183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84"/>
      <c r="D83" s="185"/>
      <c r="E83" s="185"/>
      <c r="F83" s="185"/>
      <c r="G83" s="185"/>
      <c r="H83" s="185"/>
      <c r="I83" s="185"/>
      <c r="J83" s="186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7.33203125" customWidth="1"/>
    <col min="4" max="4" width="7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17.399999999999999" x14ac:dyDescent="0.35">
      <c r="A4" s="265" t="s">
        <v>38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187"/>
      <c r="P4" s="187"/>
    </row>
    <row r="5" spans="1:16" ht="14.4" x14ac:dyDescent="0.3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188" t="s">
        <v>84</v>
      </c>
      <c r="M6" s="189"/>
      <c r="N6" s="190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191" t="s">
        <v>92</v>
      </c>
      <c r="O7" s="88"/>
      <c r="P7" s="88"/>
    </row>
    <row r="8" spans="1:16" ht="30.75" customHeight="1" x14ac:dyDescent="0.3">
      <c r="A8" s="192">
        <v>1</v>
      </c>
      <c r="B8" s="97" t="s">
        <v>73</v>
      </c>
      <c r="C8" s="97">
        <v>10</v>
      </c>
      <c r="D8" s="98">
        <f>COUNTA(C21:C85)</f>
        <v>31</v>
      </c>
      <c r="E8" s="98">
        <f>COUNTA(C21:C85)</f>
        <v>31</v>
      </c>
      <c r="F8" s="102">
        <f>MIN(C21:C84)</f>
        <v>41.284999999999997</v>
      </c>
      <c r="G8" s="102">
        <f>AVERAGE(C21:C87)</f>
        <v>42.180258064516138</v>
      </c>
      <c r="H8" s="102">
        <f t="shared" ref="H8:H15" si="0">G8-F8</f>
        <v>0.89525806451614187</v>
      </c>
      <c r="I8" s="103">
        <v>1.5196759259259259E-2</v>
      </c>
      <c r="J8" s="104">
        <f t="shared" ref="J8:K8" si="1">I8</f>
        <v>1.5196759259259259E-2</v>
      </c>
      <c r="K8" s="105">
        <f t="shared" si="1"/>
        <v>1.5196759259259259E-2</v>
      </c>
      <c r="L8" s="106">
        <v>137.214</v>
      </c>
      <c r="M8" s="106">
        <v>93.227999999999994</v>
      </c>
      <c r="N8" s="193">
        <v>5</v>
      </c>
      <c r="O8" s="194" t="s">
        <v>98</v>
      </c>
      <c r="P8" s="108"/>
    </row>
    <row r="9" spans="1:16" ht="30.75" customHeight="1" x14ac:dyDescent="0.3">
      <c r="A9" s="192">
        <v>2</v>
      </c>
      <c r="B9" s="97" t="s">
        <v>74</v>
      </c>
      <c r="C9" s="97">
        <v>69</v>
      </c>
      <c r="D9" s="98">
        <f>COUNTA(D21:D85)+D8+1</f>
        <v>83</v>
      </c>
      <c r="E9" s="98">
        <f>COUNTA(D21:D85)+1</f>
        <v>52</v>
      </c>
      <c r="F9" s="102">
        <f>MIN(D21:D84)</f>
        <v>41.390999999999998</v>
      </c>
      <c r="G9" s="102">
        <f>AVERAGE(D21:D86)</f>
        <v>41.902607843137261</v>
      </c>
      <c r="H9" s="102">
        <f t="shared" si="0"/>
        <v>0.51160784313726282</v>
      </c>
      <c r="I9" s="103">
        <v>4.1516203703703701E-2</v>
      </c>
      <c r="J9" s="110">
        <f t="shared" ref="J9:J15" si="2">I9-I8</f>
        <v>2.6319444444444444E-2</v>
      </c>
      <c r="K9" s="111">
        <f>J9</f>
        <v>2.6319444444444444E-2</v>
      </c>
      <c r="L9" s="106">
        <v>148.667</v>
      </c>
      <c r="M9" s="106">
        <v>106.054</v>
      </c>
      <c r="N9" s="195"/>
      <c r="O9" s="108"/>
      <c r="P9" s="108"/>
    </row>
    <row r="10" spans="1:16" ht="30.75" customHeight="1" x14ac:dyDescent="0.3">
      <c r="A10" s="192">
        <v>3</v>
      </c>
      <c r="B10" s="97" t="s">
        <v>73</v>
      </c>
      <c r="C10" s="97">
        <v>44</v>
      </c>
      <c r="D10" s="98">
        <f>COUNTA(E21:E85)+D9+1</f>
        <v>130</v>
      </c>
      <c r="E10" s="98">
        <f>COUNTA(E21:E85)+1</f>
        <v>47</v>
      </c>
      <c r="F10" s="102">
        <f>MIN(E21:E86)</f>
        <v>41.024999999999999</v>
      </c>
      <c r="G10" s="102">
        <f>AVERAGE(E21:E87)</f>
        <v>41.521499999999989</v>
      </c>
      <c r="H10" s="102">
        <f t="shared" si="0"/>
        <v>0.49649999999999039</v>
      </c>
      <c r="I10" s="103">
        <v>6.5347222222222223E-2</v>
      </c>
      <c r="J10" s="110">
        <f t="shared" si="2"/>
        <v>2.3831018518518522E-2</v>
      </c>
      <c r="K10" s="111">
        <f t="shared" ref="K10:K15" si="3">J10+K8</f>
        <v>3.9027777777777779E-2</v>
      </c>
      <c r="L10" s="106">
        <v>134.85300000000001</v>
      </c>
      <c r="M10" s="106">
        <v>91.852999999999994</v>
      </c>
      <c r="N10" s="195"/>
      <c r="O10" s="108"/>
      <c r="P10" s="108"/>
    </row>
    <row r="11" spans="1:16" ht="30.75" customHeight="1" x14ac:dyDescent="0.3">
      <c r="A11" s="192">
        <v>4</v>
      </c>
      <c r="B11" s="97" t="s">
        <v>74</v>
      </c>
      <c r="C11" s="97">
        <v>69</v>
      </c>
      <c r="D11" s="98">
        <f>COUNTA(F21:F85)+D10+1</f>
        <v>177</v>
      </c>
      <c r="E11" s="98">
        <f>COUNTA(F21:F85)+1</f>
        <v>47</v>
      </c>
      <c r="F11" s="102">
        <f>MIN(F21:F86)</f>
        <v>41.179000000000002</v>
      </c>
      <c r="G11" s="102">
        <f>AVERAGE(F21:F55,F57:F88)</f>
        <v>41.844266666666663</v>
      </c>
      <c r="H11" s="102">
        <f t="shared" si="0"/>
        <v>0.66526666666666046</v>
      </c>
      <c r="I11" s="103">
        <v>8.925925925925926E-2</v>
      </c>
      <c r="J11" s="110">
        <f t="shared" si="2"/>
        <v>2.3912037037037037E-2</v>
      </c>
      <c r="K11" s="111">
        <f t="shared" si="3"/>
        <v>5.0231481481481481E-2</v>
      </c>
      <c r="L11" s="106">
        <v>136.59100000000001</v>
      </c>
      <c r="M11" s="106">
        <v>93.668999999999997</v>
      </c>
      <c r="N11" s="195"/>
      <c r="O11" s="108"/>
      <c r="P11" s="108"/>
    </row>
    <row r="12" spans="1:16" ht="30.75" customHeight="1" x14ac:dyDescent="0.3">
      <c r="A12" s="192">
        <v>5</v>
      </c>
      <c r="B12" s="113" t="s">
        <v>73</v>
      </c>
      <c r="C12" s="97">
        <v>11</v>
      </c>
      <c r="D12" s="98">
        <f>COUNTA(G21:G85)+D11+1</f>
        <v>222</v>
      </c>
      <c r="E12" s="98">
        <f>COUNTA(G21:G85)+1</f>
        <v>45</v>
      </c>
      <c r="F12" s="102">
        <f>MIN(G21:G86)</f>
        <v>40.929000000000002</v>
      </c>
      <c r="G12" s="102">
        <f>AVERAGE(G21:G886)</f>
        <v>41.489681818181815</v>
      </c>
      <c r="H12" s="102">
        <f t="shared" si="0"/>
        <v>0.56068181818181273</v>
      </c>
      <c r="I12" s="103">
        <v>0.11196759259259259</v>
      </c>
      <c r="J12" s="110">
        <f t="shared" si="2"/>
        <v>2.270833333333333E-2</v>
      </c>
      <c r="K12" s="111">
        <f t="shared" si="3"/>
        <v>6.173611111111111E-2</v>
      </c>
      <c r="L12" s="106">
        <v>134.16300000000001</v>
      </c>
      <c r="M12" s="106">
        <v>91.72</v>
      </c>
      <c r="N12" s="195"/>
      <c r="O12" s="108"/>
      <c r="P12" s="108"/>
    </row>
    <row r="13" spans="1:16" ht="30.75" customHeight="1" x14ac:dyDescent="0.3">
      <c r="A13" s="192">
        <v>6</v>
      </c>
      <c r="B13" s="113" t="s">
        <v>74</v>
      </c>
      <c r="C13" s="97">
        <v>5</v>
      </c>
      <c r="D13" s="98">
        <f>COUNTA(H21:H83)+D12+1</f>
        <v>267</v>
      </c>
      <c r="E13" s="98">
        <f>COUNTA(H21:H83)+1</f>
        <v>45</v>
      </c>
      <c r="F13" s="115">
        <f>MIN(H21:H85)</f>
        <v>41.173000000000002</v>
      </c>
      <c r="G13" s="102">
        <f>AVERAGE(H21:H85)</f>
        <v>41.597886363636356</v>
      </c>
      <c r="H13" s="102">
        <f t="shared" si="0"/>
        <v>0.42488636363635379</v>
      </c>
      <c r="I13" s="103">
        <v>0.13469907407407408</v>
      </c>
      <c r="J13" s="110">
        <f t="shared" si="2"/>
        <v>2.2731481481481491E-2</v>
      </c>
      <c r="K13" s="114">
        <f t="shared" si="3"/>
        <v>7.2962962962962979E-2</v>
      </c>
      <c r="L13" s="106">
        <v>136.161</v>
      </c>
      <c r="M13" s="106">
        <v>93.751999999999995</v>
      </c>
      <c r="N13" s="195"/>
      <c r="O13" s="108"/>
      <c r="P13" s="108"/>
    </row>
    <row r="14" spans="1:16" ht="30.75" customHeight="1" x14ac:dyDescent="0.3">
      <c r="A14" s="192">
        <v>7</v>
      </c>
      <c r="B14" s="196" t="s">
        <v>73</v>
      </c>
      <c r="C14" s="97">
        <v>2</v>
      </c>
      <c r="D14" s="98">
        <f>COUNTA(I21:I85)+D13+1</f>
        <v>303</v>
      </c>
      <c r="E14" s="99">
        <f>COUNTA(I21:I85)+1</f>
        <v>36</v>
      </c>
      <c r="F14" s="100">
        <f>MIN(I21:I86)</f>
        <v>40.731000000000002</v>
      </c>
      <c r="G14" s="101">
        <f>AVERAGE(I21:I86)</f>
        <v>41.441799999999986</v>
      </c>
      <c r="H14" s="102">
        <f t="shared" si="0"/>
        <v>0.71079999999998478</v>
      </c>
      <c r="I14" s="103">
        <v>0.15306712962962962</v>
      </c>
      <c r="J14" s="110">
        <f t="shared" si="2"/>
        <v>1.836805555555554E-2</v>
      </c>
      <c r="K14" s="116">
        <f t="shared" si="3"/>
        <v>8.0104166666666643E-2</v>
      </c>
      <c r="L14" s="155">
        <v>135.203</v>
      </c>
      <c r="M14" s="106">
        <v>92.683999999999997</v>
      </c>
      <c r="N14" s="195"/>
      <c r="O14" s="108"/>
      <c r="P14" s="108"/>
    </row>
    <row r="15" spans="1:16" ht="30.75" customHeight="1" x14ac:dyDescent="0.3">
      <c r="A15" s="197" t="s">
        <v>93</v>
      </c>
      <c r="B15" s="118" t="s">
        <v>74</v>
      </c>
      <c r="C15" s="118">
        <v>10</v>
      </c>
      <c r="D15" s="119">
        <f>COUNTA(J21:J85)+D14+1</f>
        <v>330</v>
      </c>
      <c r="E15" s="120">
        <f>COUNTA(J21:J85)+1</f>
        <v>27</v>
      </c>
      <c r="F15" s="121">
        <f>MIN(J21:J86)</f>
        <v>41.061</v>
      </c>
      <c r="G15" s="122">
        <f>AVERAGE(J21:J86)</f>
        <v>41.656153846153842</v>
      </c>
      <c r="H15" s="123">
        <f t="shared" si="0"/>
        <v>0.59515384615384193</v>
      </c>
      <c r="I15" s="124" t="str">
        <f>'Загальні результати'!H6</f>
        <v>4:00:21</v>
      </c>
      <c r="J15" s="124">
        <f t="shared" si="2"/>
        <v>1.3842592592592601E-2</v>
      </c>
      <c r="K15" s="125">
        <f t="shared" si="3"/>
        <v>8.680555555555558E-2</v>
      </c>
      <c r="L15" s="198"/>
      <c r="M15" s="198"/>
      <c r="N15" s="199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AVERAGE(F8,F10,F12,F14)</f>
        <v>40.9925</v>
      </c>
      <c r="G16" s="109">
        <f>AVERAGE(C21:C87,E21:E84,G21:G83,I21:I85)</f>
        <v>41.625551282051269</v>
      </c>
      <c r="H16" s="109">
        <f>AVERAGE(H8,H10,H12,H14)</f>
        <v>0.66580997067448244</v>
      </c>
      <c r="I16" s="128" t="s">
        <v>125</v>
      </c>
      <c r="J16" s="200"/>
      <c r="K16" s="130" t="s">
        <v>95</v>
      </c>
      <c r="L16" s="131">
        <f>AVERAGE(L8:L14)</f>
        <v>137.55028571428574</v>
      </c>
      <c r="M16" s="131">
        <f>AVERAGE(M8:M14)-90</f>
        <v>4.7085714285714175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AVERAGE(F9,F11,F15,F13)</f>
        <v>41.201000000000001</v>
      </c>
      <c r="G17" s="109">
        <f>AVERAGE(D21:D88,F21:F55,F57:F88,H21:H84,J21:J86)</f>
        <v>41.767421686746971</v>
      </c>
      <c r="H17" s="102">
        <f>AVERAGE(H9,H11,H15,H13)</f>
        <v>0.54922867989852975</v>
      </c>
      <c r="I17" s="113" t="s">
        <v>108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41.09675</v>
      </c>
      <c r="G18" s="132">
        <f>AVERAGE(C57:J83,C21:J55,G56:H56,D56:E56)</f>
        <v>41.698689440993803</v>
      </c>
      <c r="H18" s="132">
        <f>AVERAGE(H8:H15)</f>
        <v>0.6075193252865061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Хижняк Антон</v>
      </c>
      <c r="D20" s="133" t="str">
        <f>B9</f>
        <v>Маркін Олексій</v>
      </c>
      <c r="E20" s="133" t="str">
        <f>B10</f>
        <v>Хижняк Антон</v>
      </c>
      <c r="F20" s="133" t="str">
        <f>B11</f>
        <v>Маркін Олексій</v>
      </c>
      <c r="G20" s="133" t="str">
        <f>B12</f>
        <v>Хижняк Антон</v>
      </c>
      <c r="H20" s="133" t="str">
        <f>B13</f>
        <v>Маркін Олексій</v>
      </c>
      <c r="I20" s="133" t="str">
        <f>B14</f>
        <v>Хижняк Антон</v>
      </c>
      <c r="J20" s="134" t="str">
        <f>B15</f>
        <v>Маркін Олексій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201">
        <v>47.853000000000002</v>
      </c>
      <c r="D21" s="202">
        <v>42.406999999999996</v>
      </c>
      <c r="E21" s="202">
        <v>42.353999999999999</v>
      </c>
      <c r="F21" s="202">
        <v>42.192</v>
      </c>
      <c r="G21" s="202">
        <v>42.100999999999999</v>
      </c>
      <c r="H21" s="202">
        <v>41.801000000000002</v>
      </c>
      <c r="I21" s="202">
        <v>41.545999999999999</v>
      </c>
      <c r="J21" s="203">
        <v>42.091999999999999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204">
        <v>42.93</v>
      </c>
      <c r="D22" s="205">
        <v>42.148000000000003</v>
      </c>
      <c r="E22" s="205">
        <v>43.000999999999998</v>
      </c>
      <c r="F22" s="205">
        <v>42.457000000000001</v>
      </c>
      <c r="G22" s="205">
        <v>42.451999999999998</v>
      </c>
      <c r="H22" s="205">
        <v>42.77</v>
      </c>
      <c r="I22" s="205">
        <v>42.314</v>
      </c>
      <c r="J22" s="206">
        <v>41.622999999999998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204">
        <v>42.603999999999999</v>
      </c>
      <c r="D23" s="205">
        <v>42.207000000000001</v>
      </c>
      <c r="E23" s="205">
        <v>42.002000000000002</v>
      </c>
      <c r="F23" s="205">
        <v>42.997999999999998</v>
      </c>
      <c r="G23" s="205">
        <v>42.195999999999998</v>
      </c>
      <c r="H23" s="205">
        <v>41.341999999999999</v>
      </c>
      <c r="I23" s="205">
        <v>45.436999999999998</v>
      </c>
      <c r="J23" s="206">
        <v>41.972000000000001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204">
        <v>42.637</v>
      </c>
      <c r="D24" s="205">
        <v>42.01</v>
      </c>
      <c r="E24" s="205">
        <v>41.84</v>
      </c>
      <c r="F24" s="205">
        <v>42.097000000000001</v>
      </c>
      <c r="G24" s="205">
        <v>41.491999999999997</v>
      </c>
      <c r="H24" s="205">
        <v>41.966000000000001</v>
      </c>
      <c r="I24" s="205">
        <v>41.451000000000001</v>
      </c>
      <c r="J24" s="206">
        <v>41.192999999999998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204">
        <v>42.228000000000002</v>
      </c>
      <c r="D25" s="205">
        <v>42.360999999999997</v>
      </c>
      <c r="E25" s="205">
        <v>41.637999999999998</v>
      </c>
      <c r="F25" s="205">
        <v>41.610999999999997</v>
      </c>
      <c r="G25" s="205">
        <v>41.286999999999999</v>
      </c>
      <c r="H25" s="205">
        <v>41.466999999999999</v>
      </c>
      <c r="I25" s="205">
        <v>41.345999999999997</v>
      </c>
      <c r="J25" s="206">
        <v>41.648000000000003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204">
        <v>44.256999999999998</v>
      </c>
      <c r="D26" s="205">
        <v>42.332000000000001</v>
      </c>
      <c r="E26" s="205">
        <v>42.264000000000003</v>
      </c>
      <c r="F26" s="205">
        <v>41.932000000000002</v>
      </c>
      <c r="G26" s="205">
        <v>41.686</v>
      </c>
      <c r="H26" s="205">
        <v>41.741</v>
      </c>
      <c r="I26" s="205">
        <v>41.375</v>
      </c>
      <c r="J26" s="206">
        <v>41.951999999999998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204">
        <v>42.027999999999999</v>
      </c>
      <c r="D27" s="205">
        <v>41.746000000000002</v>
      </c>
      <c r="E27" s="205">
        <v>41.356000000000002</v>
      </c>
      <c r="F27" s="205">
        <v>41.441000000000003</v>
      </c>
      <c r="G27" s="205">
        <v>41.741</v>
      </c>
      <c r="H27" s="205">
        <v>41.618000000000002</v>
      </c>
      <c r="I27" s="205">
        <v>43.037999999999997</v>
      </c>
      <c r="J27" s="206">
        <v>41.463999999999999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204">
        <v>42.56</v>
      </c>
      <c r="D28" s="205">
        <v>41.561</v>
      </c>
      <c r="E28" s="205">
        <v>41.052999999999997</v>
      </c>
      <c r="F28" s="205">
        <v>42.249000000000002</v>
      </c>
      <c r="G28" s="205">
        <v>41.040999999999997</v>
      </c>
      <c r="H28" s="205">
        <v>42.048999999999999</v>
      </c>
      <c r="I28" s="205">
        <v>41.286000000000001</v>
      </c>
      <c r="J28" s="206">
        <v>41.648000000000003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204">
        <v>41.768999999999998</v>
      </c>
      <c r="D29" s="205">
        <v>41.704000000000001</v>
      </c>
      <c r="E29" s="205">
        <v>41.427999999999997</v>
      </c>
      <c r="F29" s="205">
        <v>41.704999999999998</v>
      </c>
      <c r="G29" s="205">
        <v>41.212000000000003</v>
      </c>
      <c r="H29" s="205">
        <v>41.201000000000001</v>
      </c>
      <c r="I29" s="205">
        <v>41.305999999999997</v>
      </c>
      <c r="J29" s="206">
        <v>42.521999999999998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204">
        <v>41.718000000000004</v>
      </c>
      <c r="D30" s="205">
        <v>41.905000000000001</v>
      </c>
      <c r="E30" s="205">
        <v>41.429000000000002</v>
      </c>
      <c r="F30" s="205">
        <v>42.316000000000003</v>
      </c>
      <c r="G30" s="205">
        <v>41.878</v>
      </c>
      <c r="H30" s="205">
        <v>43.648000000000003</v>
      </c>
      <c r="I30" s="205">
        <v>41.027999999999999</v>
      </c>
      <c r="J30" s="206">
        <v>41.137999999999998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204">
        <v>41.722000000000001</v>
      </c>
      <c r="D31" s="205">
        <v>42.695</v>
      </c>
      <c r="E31" s="205">
        <v>41.518999999999998</v>
      </c>
      <c r="F31" s="205">
        <v>41.514000000000003</v>
      </c>
      <c r="G31" s="205">
        <v>41.640999999999998</v>
      </c>
      <c r="H31" s="205">
        <v>41.865000000000002</v>
      </c>
      <c r="I31" s="205">
        <v>41.515999999999998</v>
      </c>
      <c r="J31" s="206">
        <v>41.43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204">
        <v>41.685000000000002</v>
      </c>
      <c r="D32" s="205">
        <v>41.814999999999998</v>
      </c>
      <c r="E32" s="205">
        <v>41.219000000000001</v>
      </c>
      <c r="F32" s="205">
        <v>41.594999999999999</v>
      </c>
      <c r="G32" s="205">
        <v>41.188000000000002</v>
      </c>
      <c r="H32" s="205">
        <v>41.88</v>
      </c>
      <c r="I32" s="205">
        <v>41.070999999999998</v>
      </c>
      <c r="J32" s="206">
        <v>41.213000000000001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204">
        <v>42.124000000000002</v>
      </c>
      <c r="D33" s="205">
        <v>41.703000000000003</v>
      </c>
      <c r="E33" s="205">
        <v>42.07</v>
      </c>
      <c r="F33" s="205">
        <v>41.499000000000002</v>
      </c>
      <c r="G33" s="205">
        <v>41.667000000000002</v>
      </c>
      <c r="H33" s="205">
        <v>41.9</v>
      </c>
      <c r="I33" s="205">
        <v>40.96</v>
      </c>
      <c r="J33" s="206">
        <v>41.061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204">
        <v>41.472000000000001</v>
      </c>
      <c r="D34" s="205">
        <v>41.698999999999998</v>
      </c>
      <c r="E34" s="205">
        <v>41.841000000000001</v>
      </c>
      <c r="F34" s="205">
        <v>41.523000000000003</v>
      </c>
      <c r="G34" s="205">
        <v>41.226999999999997</v>
      </c>
      <c r="H34" s="205">
        <v>41.951000000000001</v>
      </c>
      <c r="I34" s="205">
        <v>40.731000000000002</v>
      </c>
      <c r="J34" s="206">
        <v>41.634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204">
        <v>41.39</v>
      </c>
      <c r="D35" s="205">
        <v>41.692999999999998</v>
      </c>
      <c r="E35" s="205">
        <v>41.234999999999999</v>
      </c>
      <c r="F35" s="205">
        <v>42.65</v>
      </c>
      <c r="G35" s="205">
        <v>41.155999999999999</v>
      </c>
      <c r="H35" s="205">
        <v>41.595999999999997</v>
      </c>
      <c r="I35" s="205">
        <v>40.982999999999997</v>
      </c>
      <c r="J35" s="206">
        <v>41.55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204">
        <v>41.444000000000003</v>
      </c>
      <c r="D36" s="205">
        <v>41.689</v>
      </c>
      <c r="E36" s="205">
        <v>41.116999999999997</v>
      </c>
      <c r="F36" s="205">
        <v>41.869</v>
      </c>
      <c r="G36" s="205">
        <v>41.256999999999998</v>
      </c>
      <c r="H36" s="205">
        <v>41.258000000000003</v>
      </c>
      <c r="I36" s="205">
        <v>41.055999999999997</v>
      </c>
      <c r="J36" s="206">
        <v>41.302999999999997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204">
        <v>41.533999999999999</v>
      </c>
      <c r="D37" s="205">
        <v>41.848999999999997</v>
      </c>
      <c r="E37" s="205">
        <v>41.155999999999999</v>
      </c>
      <c r="F37" s="205">
        <v>41.441000000000003</v>
      </c>
      <c r="G37" s="205">
        <v>42.463999999999999</v>
      </c>
      <c r="H37" s="205">
        <v>41.45</v>
      </c>
      <c r="I37" s="205">
        <v>40.978000000000002</v>
      </c>
      <c r="J37" s="206">
        <v>41.152999999999999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204">
        <v>41.970999999999997</v>
      </c>
      <c r="D38" s="205">
        <v>42.155000000000001</v>
      </c>
      <c r="E38" s="205">
        <v>41.206000000000003</v>
      </c>
      <c r="F38" s="205">
        <v>41.445</v>
      </c>
      <c r="G38" s="205">
        <v>41.06</v>
      </c>
      <c r="H38" s="205">
        <v>41.405000000000001</v>
      </c>
      <c r="I38" s="205">
        <v>41.128</v>
      </c>
      <c r="J38" s="206">
        <v>41.404000000000003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204">
        <v>41.72</v>
      </c>
      <c r="D39" s="205">
        <v>42.03</v>
      </c>
      <c r="E39" s="205">
        <v>41.082000000000001</v>
      </c>
      <c r="F39" s="205">
        <v>41.743000000000002</v>
      </c>
      <c r="G39" s="205">
        <v>41.201000000000001</v>
      </c>
      <c r="H39" s="205">
        <v>41.444000000000003</v>
      </c>
      <c r="I39" s="205">
        <v>41.057000000000002</v>
      </c>
      <c r="J39" s="206">
        <v>41.53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204">
        <v>42.405000000000001</v>
      </c>
      <c r="D40" s="205">
        <v>41.591999999999999</v>
      </c>
      <c r="E40" s="205">
        <v>41.451999999999998</v>
      </c>
      <c r="F40" s="205">
        <v>42.029000000000003</v>
      </c>
      <c r="G40" s="205">
        <v>41.058999999999997</v>
      </c>
      <c r="H40" s="205">
        <v>41.927</v>
      </c>
      <c r="I40" s="205">
        <v>41.055</v>
      </c>
      <c r="J40" s="206">
        <v>41.084000000000003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204">
        <v>41.874000000000002</v>
      </c>
      <c r="D41" s="205">
        <v>41.841999999999999</v>
      </c>
      <c r="E41" s="205">
        <v>41.341999999999999</v>
      </c>
      <c r="F41" s="205">
        <v>41.179000000000002</v>
      </c>
      <c r="G41" s="205">
        <v>41.170999999999999</v>
      </c>
      <c r="H41" s="205">
        <v>41.481999999999999</v>
      </c>
      <c r="I41" s="205">
        <v>41.185000000000002</v>
      </c>
      <c r="J41" s="206">
        <v>41.341000000000001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204">
        <v>41.622</v>
      </c>
      <c r="D42" s="205">
        <v>41.737000000000002</v>
      </c>
      <c r="E42" s="205">
        <v>41.591999999999999</v>
      </c>
      <c r="F42" s="205">
        <v>41.640999999999998</v>
      </c>
      <c r="G42" s="205">
        <v>40.929000000000002</v>
      </c>
      <c r="H42" s="205">
        <v>41.311999999999998</v>
      </c>
      <c r="I42" s="205">
        <v>40.985999999999997</v>
      </c>
      <c r="J42" s="206">
        <v>41.274999999999999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204">
        <v>41.844000000000001</v>
      </c>
      <c r="D43" s="205">
        <v>41.808</v>
      </c>
      <c r="E43" s="205">
        <v>41.134999999999998</v>
      </c>
      <c r="F43" s="205">
        <v>41.500999999999998</v>
      </c>
      <c r="G43" s="205">
        <v>41.277000000000001</v>
      </c>
      <c r="H43" s="205">
        <v>41.173000000000002</v>
      </c>
      <c r="I43" s="205">
        <v>40.798000000000002</v>
      </c>
      <c r="J43" s="206">
        <v>41.664000000000001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204">
        <v>41.284999999999997</v>
      </c>
      <c r="D44" s="205">
        <v>41.95</v>
      </c>
      <c r="E44" s="205">
        <v>41.024999999999999</v>
      </c>
      <c r="F44" s="205">
        <v>41.429000000000002</v>
      </c>
      <c r="G44" s="205">
        <v>41.180999999999997</v>
      </c>
      <c r="H44" s="205">
        <v>41.387999999999998</v>
      </c>
      <c r="I44" s="205">
        <v>41.319000000000003</v>
      </c>
      <c r="J44" s="206">
        <v>45.191000000000003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204">
        <v>41.36</v>
      </c>
      <c r="D45" s="205">
        <v>41.720999999999997</v>
      </c>
      <c r="E45" s="205">
        <v>41.533999999999999</v>
      </c>
      <c r="F45" s="205">
        <v>41.622999999999998</v>
      </c>
      <c r="G45" s="205">
        <v>41.481000000000002</v>
      </c>
      <c r="H45" s="205">
        <v>41.345999999999997</v>
      </c>
      <c r="I45" s="205">
        <v>40.99</v>
      </c>
      <c r="J45" s="206">
        <v>41.28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204">
        <v>41.420999999999999</v>
      </c>
      <c r="D46" s="205">
        <v>41.390999999999998</v>
      </c>
      <c r="E46" s="205">
        <v>41.518000000000001</v>
      </c>
      <c r="F46" s="205">
        <v>41.777999999999999</v>
      </c>
      <c r="G46" s="205">
        <v>41.636000000000003</v>
      </c>
      <c r="H46" s="205">
        <v>41.506</v>
      </c>
      <c r="I46" s="205">
        <v>40.982999999999997</v>
      </c>
      <c r="J46" s="206">
        <v>41.695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204">
        <v>42.048999999999999</v>
      </c>
      <c r="D47" s="205">
        <v>41.543999999999997</v>
      </c>
      <c r="E47" s="205">
        <v>41.287999999999997</v>
      </c>
      <c r="F47" s="205">
        <v>41.73</v>
      </c>
      <c r="G47" s="205">
        <v>41.2</v>
      </c>
      <c r="H47" s="205">
        <v>41.215000000000003</v>
      </c>
      <c r="I47" s="205">
        <v>40.963000000000001</v>
      </c>
      <c r="J47" s="207"/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204">
        <v>41.755000000000003</v>
      </c>
      <c r="D48" s="205">
        <v>41.527000000000001</v>
      </c>
      <c r="E48" s="205">
        <v>41.334000000000003</v>
      </c>
      <c r="F48" s="205">
        <v>41.805</v>
      </c>
      <c r="G48" s="205">
        <v>41.406999999999996</v>
      </c>
      <c r="H48" s="205">
        <v>41.274000000000001</v>
      </c>
      <c r="I48" s="205">
        <v>41.061</v>
      </c>
      <c r="J48" s="207"/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204">
        <v>41.65</v>
      </c>
      <c r="D49" s="205">
        <v>42.024999999999999</v>
      </c>
      <c r="E49" s="205">
        <v>41.622999999999998</v>
      </c>
      <c r="F49" s="205">
        <v>42.186</v>
      </c>
      <c r="G49" s="205">
        <v>41.654000000000003</v>
      </c>
      <c r="H49" s="205">
        <v>41.185000000000002</v>
      </c>
      <c r="I49" s="205">
        <v>41.319000000000003</v>
      </c>
      <c r="J49" s="207"/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204">
        <v>42.161999999999999</v>
      </c>
      <c r="D50" s="205">
        <v>42.262</v>
      </c>
      <c r="E50" s="205">
        <v>41.357999999999997</v>
      </c>
      <c r="F50" s="205">
        <v>42.186</v>
      </c>
      <c r="G50" s="205">
        <v>42.384999999999998</v>
      </c>
      <c r="H50" s="205">
        <v>41.213000000000001</v>
      </c>
      <c r="I50" s="205">
        <v>41.017000000000003</v>
      </c>
      <c r="J50" s="207"/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204">
        <v>42.515000000000001</v>
      </c>
      <c r="D51" s="205">
        <v>41.939</v>
      </c>
      <c r="E51" s="205">
        <v>41.369</v>
      </c>
      <c r="F51" s="205">
        <v>41.796999999999997</v>
      </c>
      <c r="G51" s="205">
        <v>41.505000000000003</v>
      </c>
      <c r="H51" s="205">
        <v>41.222000000000001</v>
      </c>
      <c r="I51" s="205">
        <v>41.052</v>
      </c>
      <c r="J51" s="207"/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208"/>
      <c r="D52" s="205">
        <v>41.646999999999998</v>
      </c>
      <c r="E52" s="205">
        <v>41.494999999999997</v>
      </c>
      <c r="F52" s="205">
        <v>41.494999999999997</v>
      </c>
      <c r="G52" s="205">
        <v>41.338999999999999</v>
      </c>
      <c r="H52" s="205">
        <v>41.307000000000002</v>
      </c>
      <c r="I52" s="205">
        <v>41.148000000000003</v>
      </c>
      <c r="J52" s="207"/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208"/>
      <c r="D53" s="205">
        <v>42.033000000000001</v>
      </c>
      <c r="E53" s="205">
        <v>41.593000000000004</v>
      </c>
      <c r="F53" s="205">
        <v>41.503999999999998</v>
      </c>
      <c r="G53" s="205">
        <v>41.932000000000002</v>
      </c>
      <c r="H53" s="205">
        <v>41.515999999999998</v>
      </c>
      <c r="I53" s="205">
        <v>41.238</v>
      </c>
      <c r="J53" s="207"/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208"/>
      <c r="D54" s="205">
        <v>41.914999999999999</v>
      </c>
      <c r="E54" s="205">
        <v>41.463999999999999</v>
      </c>
      <c r="F54" s="205">
        <v>41.661999999999999</v>
      </c>
      <c r="G54" s="205">
        <v>41.283999999999999</v>
      </c>
      <c r="H54" s="205">
        <v>41.427</v>
      </c>
      <c r="I54" s="205">
        <v>41.558999999999997</v>
      </c>
      <c r="J54" s="207"/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208"/>
      <c r="D55" s="205">
        <v>41.720999999999997</v>
      </c>
      <c r="E55" s="205">
        <v>41.848999999999997</v>
      </c>
      <c r="F55" s="205">
        <v>41.929000000000002</v>
      </c>
      <c r="G55" s="205">
        <v>42.146000000000001</v>
      </c>
      <c r="H55" s="205">
        <v>41.503999999999998</v>
      </c>
      <c r="I55" s="205">
        <v>44.183</v>
      </c>
      <c r="J55" s="207"/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208"/>
      <c r="D56" s="205">
        <v>41.939</v>
      </c>
      <c r="E56" s="205">
        <v>41.155999999999999</v>
      </c>
      <c r="F56" s="209">
        <v>48.203000000000003</v>
      </c>
      <c r="G56" s="205">
        <v>41.454000000000001</v>
      </c>
      <c r="H56" s="205">
        <v>41.612000000000002</v>
      </c>
      <c r="I56" s="210"/>
      <c r="J56" s="207"/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208"/>
      <c r="D57" s="205">
        <v>41.472000000000001</v>
      </c>
      <c r="E57" s="205">
        <v>41.39</v>
      </c>
      <c r="F57" s="205">
        <v>43.113999999999997</v>
      </c>
      <c r="G57" s="205">
        <v>41.41</v>
      </c>
      <c r="H57" s="205">
        <v>41.521000000000001</v>
      </c>
      <c r="I57" s="210"/>
      <c r="J57" s="207"/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208"/>
      <c r="D58" s="205">
        <v>42.128</v>
      </c>
      <c r="E58" s="205">
        <v>41.231000000000002</v>
      </c>
      <c r="F58" s="205">
        <v>41.52</v>
      </c>
      <c r="G58" s="205">
        <v>41.454999999999998</v>
      </c>
      <c r="H58" s="205">
        <v>41.462000000000003</v>
      </c>
      <c r="I58" s="210"/>
      <c r="J58" s="207"/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208"/>
      <c r="D59" s="205">
        <v>41.959000000000003</v>
      </c>
      <c r="E59" s="205">
        <v>41.348999999999997</v>
      </c>
      <c r="F59" s="205">
        <v>41.69</v>
      </c>
      <c r="G59" s="205">
        <v>41.244</v>
      </c>
      <c r="H59" s="205">
        <v>41.593000000000004</v>
      </c>
      <c r="I59" s="210"/>
      <c r="J59" s="207"/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208"/>
      <c r="D60" s="205">
        <v>41.593000000000004</v>
      </c>
      <c r="E60" s="205">
        <v>41.372999999999998</v>
      </c>
      <c r="F60" s="205">
        <v>41.546999999999997</v>
      </c>
      <c r="G60" s="205">
        <v>41.29</v>
      </c>
      <c r="H60" s="205">
        <v>41.322000000000003</v>
      </c>
      <c r="I60" s="210"/>
      <c r="J60" s="207"/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208"/>
      <c r="D61" s="205">
        <v>41.87</v>
      </c>
      <c r="E61" s="205">
        <v>41.298999999999999</v>
      </c>
      <c r="F61" s="205">
        <v>41.805</v>
      </c>
      <c r="G61" s="205">
        <v>41.212000000000003</v>
      </c>
      <c r="H61" s="205">
        <v>41.597999999999999</v>
      </c>
      <c r="I61" s="210"/>
      <c r="J61" s="207"/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208"/>
      <c r="D62" s="205">
        <v>41.732999999999997</v>
      </c>
      <c r="E62" s="205">
        <v>41.301000000000002</v>
      </c>
      <c r="F62" s="205">
        <v>42.011000000000003</v>
      </c>
      <c r="G62" s="205">
        <v>41.08</v>
      </c>
      <c r="H62" s="205">
        <v>41.192999999999998</v>
      </c>
      <c r="I62" s="210"/>
      <c r="J62" s="207"/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208"/>
      <c r="D63" s="205">
        <v>42.298999999999999</v>
      </c>
      <c r="E63" s="205">
        <v>41.781999999999996</v>
      </c>
      <c r="F63" s="205">
        <v>41.643000000000001</v>
      </c>
      <c r="G63" s="205">
        <v>41.177999999999997</v>
      </c>
      <c r="H63" s="205">
        <v>42.133000000000003</v>
      </c>
      <c r="I63" s="210"/>
      <c r="J63" s="207"/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208"/>
      <c r="D64" s="205">
        <v>41.912999999999997</v>
      </c>
      <c r="E64" s="205">
        <v>42.098999999999997</v>
      </c>
      <c r="F64" s="205">
        <v>41.445</v>
      </c>
      <c r="G64" s="205">
        <v>41.69</v>
      </c>
      <c r="H64" s="205">
        <v>41.524000000000001</v>
      </c>
      <c r="I64" s="210"/>
      <c r="J64" s="207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208"/>
      <c r="D65" s="205">
        <v>41.527000000000001</v>
      </c>
      <c r="E65" s="205">
        <v>41.13</v>
      </c>
      <c r="F65" s="205">
        <v>41.927</v>
      </c>
      <c r="G65" s="210"/>
      <c r="H65" s="210"/>
      <c r="I65" s="210"/>
      <c r="J65" s="207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208"/>
      <c r="D66" s="205">
        <v>42.034999999999997</v>
      </c>
      <c r="E66" s="205">
        <v>42.097999999999999</v>
      </c>
      <c r="F66" s="205">
        <v>42.539000000000001</v>
      </c>
      <c r="G66" s="210"/>
      <c r="H66" s="210"/>
      <c r="I66" s="210"/>
      <c r="J66" s="207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208"/>
      <c r="D67" s="205">
        <v>42.198</v>
      </c>
      <c r="E67" s="210"/>
      <c r="F67" s="210"/>
      <c r="G67" s="210"/>
      <c r="H67" s="210"/>
      <c r="I67" s="210"/>
      <c r="J67" s="207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208"/>
      <c r="D68" s="205">
        <v>42.332000000000001</v>
      </c>
      <c r="E68" s="210"/>
      <c r="F68" s="210"/>
      <c r="G68" s="210"/>
      <c r="H68" s="210"/>
      <c r="I68" s="210"/>
      <c r="J68" s="207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208"/>
      <c r="D69" s="205">
        <v>41.798999999999999</v>
      </c>
      <c r="E69" s="210"/>
      <c r="F69" s="210"/>
      <c r="G69" s="210"/>
      <c r="H69" s="210"/>
      <c r="I69" s="210"/>
      <c r="J69" s="207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208"/>
      <c r="D70" s="205">
        <v>41.466000000000001</v>
      </c>
      <c r="E70" s="210"/>
      <c r="F70" s="210"/>
      <c r="G70" s="210"/>
      <c r="H70" s="210"/>
      <c r="I70" s="210"/>
      <c r="J70" s="207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208"/>
      <c r="D71" s="205">
        <v>42.406999999999996</v>
      </c>
      <c r="E71" s="210"/>
      <c r="F71" s="210"/>
      <c r="G71" s="210"/>
      <c r="H71" s="210"/>
      <c r="I71" s="210"/>
      <c r="J71" s="207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208"/>
      <c r="D72" s="210"/>
      <c r="E72" s="210"/>
      <c r="F72" s="210"/>
      <c r="G72" s="210"/>
      <c r="H72" s="210"/>
      <c r="I72" s="210"/>
      <c r="J72" s="207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208"/>
      <c r="D73" s="210"/>
      <c r="E73" s="210"/>
      <c r="F73" s="210"/>
      <c r="G73" s="210"/>
      <c r="H73" s="210"/>
      <c r="I73" s="210"/>
      <c r="J73" s="207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208"/>
      <c r="D74" s="210"/>
      <c r="E74" s="210"/>
      <c r="F74" s="210"/>
      <c r="G74" s="210"/>
      <c r="H74" s="210"/>
      <c r="I74" s="210"/>
      <c r="J74" s="207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208"/>
      <c r="D75" s="210"/>
      <c r="E75" s="210"/>
      <c r="F75" s="210"/>
      <c r="G75" s="210"/>
      <c r="H75" s="210"/>
      <c r="I75" s="210"/>
      <c r="J75" s="207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208"/>
      <c r="D76" s="210"/>
      <c r="E76" s="210"/>
      <c r="F76" s="210"/>
      <c r="G76" s="210"/>
      <c r="H76" s="210"/>
      <c r="I76" s="210"/>
      <c r="J76" s="207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208"/>
      <c r="D77" s="210"/>
      <c r="E77" s="210"/>
      <c r="F77" s="210"/>
      <c r="G77" s="210"/>
      <c r="H77" s="210"/>
      <c r="I77" s="210"/>
      <c r="J77" s="207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208"/>
      <c r="D78" s="210"/>
      <c r="E78" s="210"/>
      <c r="F78" s="210"/>
      <c r="G78" s="210"/>
      <c r="H78" s="210"/>
      <c r="I78" s="210"/>
      <c r="J78" s="207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208"/>
      <c r="D79" s="210"/>
      <c r="E79" s="210"/>
      <c r="F79" s="210"/>
      <c r="G79" s="210"/>
      <c r="H79" s="210"/>
      <c r="I79" s="210"/>
      <c r="J79" s="207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208"/>
      <c r="D80" s="210"/>
      <c r="E80" s="210"/>
      <c r="F80" s="210"/>
      <c r="G80" s="210"/>
      <c r="H80" s="210"/>
      <c r="I80" s="210"/>
      <c r="J80" s="207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208"/>
      <c r="D81" s="210"/>
      <c r="E81" s="210"/>
      <c r="F81" s="210"/>
      <c r="G81" s="210"/>
      <c r="H81" s="210"/>
      <c r="I81" s="210"/>
      <c r="J81" s="207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208"/>
      <c r="D82" s="210"/>
      <c r="E82" s="210"/>
      <c r="F82" s="210"/>
      <c r="G82" s="210"/>
      <c r="H82" s="210"/>
      <c r="I82" s="210"/>
      <c r="J82" s="207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211"/>
      <c r="D83" s="212"/>
      <c r="E83" s="212"/>
      <c r="F83" s="212"/>
      <c r="G83" s="212"/>
      <c r="H83" s="212"/>
      <c r="I83" s="212"/>
      <c r="J83" s="213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6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4140625" defaultRowHeight="15" customHeight="1" x14ac:dyDescent="0.3"/>
  <cols>
    <col min="1" max="1" width="8.88671875" customWidth="1"/>
    <col min="2" max="3" width="35.44140625" customWidth="1"/>
    <col min="4" max="5" width="9.88671875" customWidth="1"/>
    <col min="6" max="6" width="11.33203125" customWidth="1"/>
    <col min="7" max="7" width="9.88671875" customWidth="1"/>
    <col min="8" max="8" width="11" customWidth="1"/>
    <col min="9" max="9" width="10.44140625" customWidth="1"/>
    <col min="10" max="10" width="10.6640625" customWidth="1"/>
    <col min="11" max="11" width="9.44140625" customWidth="1"/>
    <col min="12" max="21" width="8.88671875" customWidth="1"/>
  </cols>
  <sheetData>
    <row r="1" spans="1:21" ht="39" customHeight="1" x14ac:dyDescent="0.3">
      <c r="A1" s="242" t="s">
        <v>41</v>
      </c>
      <c r="B1" s="219"/>
      <c r="C1" s="219"/>
      <c r="D1" s="219"/>
      <c r="E1" s="219"/>
      <c r="F1" s="219"/>
      <c r="G1" s="219"/>
      <c r="H1" s="219"/>
      <c r="I1" s="219"/>
      <c r="J1" s="219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 x14ac:dyDescent="0.4">
      <c r="A2" s="243" t="s">
        <v>42</v>
      </c>
      <c r="B2" s="219"/>
      <c r="C2" s="219"/>
      <c r="D2" s="219"/>
      <c r="E2" s="219"/>
      <c r="F2" s="219"/>
      <c r="G2" s="219"/>
      <c r="H2" s="219"/>
      <c r="I2" s="219"/>
      <c r="J2" s="219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35">
      <c r="A3" s="39"/>
      <c r="B3" s="39"/>
      <c r="C3" s="39"/>
      <c r="D3" s="39"/>
      <c r="E3" s="39"/>
      <c r="F3" s="39"/>
      <c r="G3" s="39"/>
      <c r="H3" s="3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 x14ac:dyDescent="0.3">
      <c r="A4" s="244" t="s">
        <v>43</v>
      </c>
      <c r="B4" s="246" t="s">
        <v>3</v>
      </c>
      <c r="C4" s="248" t="s">
        <v>44</v>
      </c>
      <c r="D4" s="250" t="s">
        <v>43</v>
      </c>
      <c r="E4" s="236" t="s">
        <v>45</v>
      </c>
      <c r="F4" s="236" t="s">
        <v>46</v>
      </c>
      <c r="G4" s="238" t="s">
        <v>47</v>
      </c>
      <c r="H4" s="239"/>
      <c r="I4" s="239"/>
      <c r="J4" s="240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75" customHeight="1" x14ac:dyDescent="0.65">
      <c r="A5" s="245"/>
      <c r="B5" s="247"/>
      <c r="C5" s="249"/>
      <c r="D5" s="251"/>
      <c r="E5" s="237"/>
      <c r="F5" s="237"/>
      <c r="G5" s="40" t="s">
        <v>48</v>
      </c>
      <c r="H5" s="41" t="s">
        <v>9</v>
      </c>
      <c r="I5" s="42" t="s">
        <v>49</v>
      </c>
      <c r="J5" s="43" t="s">
        <v>2</v>
      </c>
      <c r="K5" s="3"/>
      <c r="L5" s="3"/>
      <c r="M5" s="3"/>
      <c r="N5" s="241"/>
      <c r="O5" s="219"/>
      <c r="P5" s="219"/>
      <c r="Q5" s="219"/>
      <c r="R5" s="219"/>
      <c r="S5" s="219"/>
      <c r="T5" s="219"/>
      <c r="U5" s="219"/>
    </row>
    <row r="6" spans="1:21" ht="19.5" customHeight="1" x14ac:dyDescent="0.3">
      <c r="A6" s="252">
        <v>11</v>
      </c>
      <c r="B6" s="233" t="s">
        <v>21</v>
      </c>
      <c r="C6" s="44" t="s">
        <v>50</v>
      </c>
      <c r="D6" s="45" t="s">
        <v>51</v>
      </c>
      <c r="E6" s="46">
        <v>75.2</v>
      </c>
      <c r="F6" s="47">
        <f t="shared" ref="F6:F29" si="0">IF(E6&lt;30,0,IF(E6&lt;57.5,25,IF(E6&lt;60,22.5,IF(E6&lt;62.5,20,IF(E6&lt;65,17.5,IF(E6&lt;67.5,15,IF(E6&lt;70,12.5,IF(E6&lt;72.5,10,IF(E6&lt;75,7.5,IF(E6&lt;77.5,5,IF(E6&lt;80,2.5,0)))))))))))</f>
        <v>5</v>
      </c>
      <c r="G6" s="48">
        <v>11</v>
      </c>
      <c r="H6" s="49">
        <v>41.518999999999998</v>
      </c>
      <c r="I6" s="253">
        <f>AVERAGEIF(H6:H7,"&gt;35")</f>
        <v>43.349499999999999</v>
      </c>
      <c r="J6" s="254">
        <f>RANK(I6,I6:I29,1)</f>
        <v>8</v>
      </c>
      <c r="K6" s="4"/>
      <c r="L6" s="4"/>
      <c r="M6" s="4"/>
      <c r="N6" s="18"/>
      <c r="O6" s="18"/>
      <c r="P6" s="18"/>
      <c r="Q6" s="18"/>
      <c r="R6" s="18"/>
      <c r="S6" s="18"/>
      <c r="T6" s="18"/>
      <c r="U6" s="18"/>
    </row>
    <row r="7" spans="1:21" ht="19.5" customHeight="1" x14ac:dyDescent="0.5">
      <c r="A7" s="235"/>
      <c r="B7" s="234"/>
      <c r="C7" s="50" t="s">
        <v>52</v>
      </c>
      <c r="D7" s="51" t="s">
        <v>53</v>
      </c>
      <c r="E7" s="52">
        <v>82.1</v>
      </c>
      <c r="F7" s="53">
        <f t="shared" si="0"/>
        <v>0</v>
      </c>
      <c r="G7" s="54">
        <v>10</v>
      </c>
      <c r="H7" s="55">
        <v>45.18</v>
      </c>
      <c r="I7" s="222"/>
      <c r="J7" s="222"/>
      <c r="K7" s="4"/>
      <c r="L7" s="4"/>
      <c r="M7" s="4"/>
      <c r="N7" s="18"/>
      <c r="O7" s="18"/>
      <c r="P7" s="18"/>
      <c r="Q7" s="56"/>
      <c r="R7" s="18"/>
      <c r="S7" s="18"/>
      <c r="T7" s="18"/>
      <c r="U7" s="18"/>
    </row>
    <row r="8" spans="1:21" ht="19.5" customHeight="1" x14ac:dyDescent="0.3">
      <c r="A8" s="229">
        <v>13</v>
      </c>
      <c r="B8" s="233" t="s">
        <v>19</v>
      </c>
      <c r="C8" s="44" t="s">
        <v>54</v>
      </c>
      <c r="D8" s="45" t="s">
        <v>51</v>
      </c>
      <c r="E8" s="46">
        <v>70.099999999999994</v>
      </c>
      <c r="F8" s="47">
        <f t="shared" si="0"/>
        <v>10</v>
      </c>
      <c r="G8" s="48">
        <v>18</v>
      </c>
      <c r="H8" s="49">
        <v>44.341000000000001</v>
      </c>
      <c r="I8" s="253">
        <f>AVERAGEIF(H8:H9,"&gt;35")</f>
        <v>43.045000000000002</v>
      </c>
      <c r="J8" s="254">
        <f>RANK(I8,I6:I29,1)</f>
        <v>5</v>
      </c>
      <c r="K8" s="4"/>
      <c r="L8" s="4"/>
      <c r="M8" s="4"/>
      <c r="N8" s="18"/>
      <c r="O8" s="18"/>
      <c r="P8" s="18"/>
      <c r="Q8" s="18"/>
      <c r="R8" s="18"/>
      <c r="S8" s="18"/>
      <c r="T8" s="18"/>
      <c r="U8" s="18"/>
    </row>
    <row r="9" spans="1:21" ht="19.5" customHeight="1" x14ac:dyDescent="0.5">
      <c r="A9" s="222"/>
      <c r="B9" s="234"/>
      <c r="C9" s="57" t="s">
        <v>55</v>
      </c>
      <c r="D9" s="58" t="s">
        <v>53</v>
      </c>
      <c r="E9" s="59">
        <v>85</v>
      </c>
      <c r="F9" s="60">
        <f t="shared" si="0"/>
        <v>0</v>
      </c>
      <c r="G9" s="61">
        <v>21</v>
      </c>
      <c r="H9" s="62">
        <v>41.749000000000002</v>
      </c>
      <c r="I9" s="222"/>
      <c r="J9" s="222"/>
      <c r="K9" s="4"/>
      <c r="L9" s="4"/>
      <c r="M9" s="4"/>
      <c r="N9" s="18"/>
      <c r="O9" s="18"/>
      <c r="P9" s="18"/>
      <c r="Q9" s="56"/>
      <c r="R9" s="18"/>
      <c r="S9" s="18"/>
      <c r="T9" s="18"/>
      <c r="U9" s="18"/>
    </row>
    <row r="10" spans="1:21" ht="19.5" customHeight="1" x14ac:dyDescent="0.5">
      <c r="A10" s="229">
        <v>5</v>
      </c>
      <c r="B10" s="233" t="s">
        <v>14</v>
      </c>
      <c r="C10" s="63" t="s">
        <v>56</v>
      </c>
      <c r="D10" s="45" t="s">
        <v>51</v>
      </c>
      <c r="E10" s="46">
        <v>85</v>
      </c>
      <c r="F10" s="47">
        <f t="shared" si="0"/>
        <v>0</v>
      </c>
      <c r="G10" s="48">
        <v>7</v>
      </c>
      <c r="H10" s="49">
        <v>41.393000000000001</v>
      </c>
      <c r="I10" s="253">
        <f>AVERAGEIF(H10:H11,"&gt;35")</f>
        <v>42.835000000000001</v>
      </c>
      <c r="J10" s="256">
        <f>RANK(I10,I6:I29,1)</f>
        <v>3</v>
      </c>
      <c r="K10" s="4"/>
      <c r="L10" s="4"/>
      <c r="M10" s="4"/>
      <c r="N10" s="18"/>
      <c r="O10" s="18"/>
      <c r="P10" s="18"/>
      <c r="Q10" s="56"/>
      <c r="R10" s="18"/>
      <c r="S10" s="18"/>
      <c r="T10" s="18"/>
      <c r="U10" s="18"/>
    </row>
    <row r="11" spans="1:21" ht="19.5" customHeight="1" x14ac:dyDescent="0.3">
      <c r="A11" s="222"/>
      <c r="B11" s="234"/>
      <c r="C11" s="64" t="s">
        <v>57</v>
      </c>
      <c r="D11" s="65" t="s">
        <v>53</v>
      </c>
      <c r="E11" s="66">
        <v>71.5</v>
      </c>
      <c r="F11" s="60">
        <f t="shared" si="0"/>
        <v>10</v>
      </c>
      <c r="G11" s="67">
        <v>6</v>
      </c>
      <c r="H11" s="68">
        <v>44.277000000000001</v>
      </c>
      <c r="I11" s="222"/>
      <c r="J11" s="257"/>
      <c r="K11" s="4"/>
      <c r="L11" s="4"/>
      <c r="M11" s="4"/>
      <c r="N11" s="18"/>
      <c r="O11" s="18"/>
      <c r="P11" s="18"/>
      <c r="Q11" s="18"/>
      <c r="R11" s="18"/>
      <c r="S11" s="18"/>
      <c r="T11" s="18"/>
      <c r="U11" s="18"/>
    </row>
    <row r="12" spans="1:21" ht="19.5" customHeight="1" x14ac:dyDescent="0.5">
      <c r="A12" s="229">
        <v>7</v>
      </c>
      <c r="B12" s="233" t="s">
        <v>30</v>
      </c>
      <c r="C12" s="63" t="s">
        <v>58</v>
      </c>
      <c r="D12" s="45" t="s">
        <v>51</v>
      </c>
      <c r="E12" s="46">
        <v>81.8</v>
      </c>
      <c r="F12" s="47">
        <f t="shared" si="0"/>
        <v>0</v>
      </c>
      <c r="G12" s="48">
        <v>7</v>
      </c>
      <c r="H12" s="49">
        <v>45.192999999999998</v>
      </c>
      <c r="I12" s="253">
        <f>AVERAGEIF(H12:H13,"&gt;35")</f>
        <v>43.575000000000003</v>
      </c>
      <c r="J12" s="256">
        <f>RANK(I12,I6:I29,1)</f>
        <v>10</v>
      </c>
      <c r="K12" s="4"/>
      <c r="L12" s="4"/>
      <c r="M12" s="4"/>
      <c r="N12" s="18"/>
      <c r="O12" s="18"/>
      <c r="P12" s="18"/>
      <c r="Q12" s="56"/>
      <c r="R12" s="18"/>
      <c r="S12" s="18"/>
      <c r="T12" s="18"/>
      <c r="U12" s="18"/>
    </row>
    <row r="13" spans="1:21" ht="19.5" customHeight="1" x14ac:dyDescent="0.5">
      <c r="A13" s="222"/>
      <c r="B13" s="234"/>
      <c r="C13" s="69" t="s">
        <v>59</v>
      </c>
      <c r="D13" s="70" t="s">
        <v>53</v>
      </c>
      <c r="E13" s="71">
        <v>73.5</v>
      </c>
      <c r="F13" s="72">
        <f t="shared" si="0"/>
        <v>7.5</v>
      </c>
      <c r="G13" s="73">
        <v>8</v>
      </c>
      <c r="H13" s="74">
        <v>41.957000000000001</v>
      </c>
      <c r="I13" s="222"/>
      <c r="J13" s="257"/>
      <c r="K13" s="4"/>
      <c r="L13" s="4"/>
      <c r="M13" s="4"/>
      <c r="N13" s="18"/>
      <c r="O13" s="18"/>
      <c r="P13" s="18"/>
      <c r="Q13" s="56"/>
      <c r="R13" s="18"/>
      <c r="S13" s="18"/>
      <c r="T13" s="18"/>
      <c r="U13" s="18"/>
    </row>
    <row r="14" spans="1:21" ht="19.5" customHeight="1" x14ac:dyDescent="0.5">
      <c r="A14" s="229">
        <v>1</v>
      </c>
      <c r="B14" s="232" t="s">
        <v>18</v>
      </c>
      <c r="C14" s="44" t="s">
        <v>60</v>
      </c>
      <c r="D14" s="45" t="s">
        <v>51</v>
      </c>
      <c r="E14" s="46">
        <v>75.3</v>
      </c>
      <c r="F14" s="47">
        <f t="shared" si="0"/>
        <v>5</v>
      </c>
      <c r="G14" s="48">
        <v>2</v>
      </c>
      <c r="H14" s="49">
        <v>41.679000000000002</v>
      </c>
      <c r="I14" s="253">
        <f>AVERAGEIF(H14:H15,"&gt;35")</f>
        <v>42.365000000000002</v>
      </c>
      <c r="J14" s="256">
        <f>RANK(I14,I6:I29,1)</f>
        <v>1</v>
      </c>
      <c r="K14" s="2"/>
      <c r="L14" s="2"/>
      <c r="M14" s="2"/>
      <c r="N14" s="56"/>
      <c r="O14" s="56"/>
      <c r="P14" s="56"/>
      <c r="Q14" s="18"/>
      <c r="R14" s="56"/>
      <c r="S14" s="56"/>
      <c r="T14" s="56"/>
      <c r="U14" s="56"/>
    </row>
    <row r="15" spans="1:21" ht="19.5" customHeight="1" x14ac:dyDescent="0.5">
      <c r="A15" s="222"/>
      <c r="B15" s="222"/>
      <c r="C15" s="50" t="s">
        <v>61</v>
      </c>
      <c r="D15" s="51" t="s">
        <v>53</v>
      </c>
      <c r="E15" s="52">
        <v>62</v>
      </c>
      <c r="F15" s="53">
        <f t="shared" si="0"/>
        <v>20</v>
      </c>
      <c r="G15" s="61">
        <v>1</v>
      </c>
      <c r="H15" s="62">
        <v>43.051000000000002</v>
      </c>
      <c r="I15" s="222"/>
      <c r="J15" s="257"/>
      <c r="K15" s="2"/>
      <c r="L15" s="2"/>
      <c r="M15" s="2"/>
      <c r="N15" s="56"/>
      <c r="O15" s="56"/>
      <c r="P15" s="56"/>
      <c r="Q15" s="56"/>
      <c r="R15" s="56"/>
      <c r="S15" s="56"/>
      <c r="T15" s="56"/>
      <c r="U15" s="56"/>
    </row>
    <row r="16" spans="1:21" ht="19.5" customHeight="1" x14ac:dyDescent="0.5">
      <c r="A16" s="229">
        <v>14</v>
      </c>
      <c r="B16" s="232" t="s">
        <v>29</v>
      </c>
      <c r="C16" s="63" t="s">
        <v>62</v>
      </c>
      <c r="D16" s="45" t="s">
        <v>51</v>
      </c>
      <c r="E16" s="46">
        <v>73</v>
      </c>
      <c r="F16" s="47">
        <f t="shared" si="0"/>
        <v>7.5</v>
      </c>
      <c r="G16" s="48">
        <v>44</v>
      </c>
      <c r="H16" s="49">
        <v>44.530999999999999</v>
      </c>
      <c r="I16" s="253">
        <f>AVERAGEIF(H16:H17,"&gt;35")</f>
        <v>43.222999999999999</v>
      </c>
      <c r="J16" s="256">
        <f>RANK(I16,I6:I29,1)</f>
        <v>7</v>
      </c>
      <c r="K16" s="2"/>
      <c r="L16" s="2"/>
      <c r="M16" s="2"/>
      <c r="N16" s="2"/>
      <c r="O16" s="2"/>
      <c r="P16" s="2"/>
      <c r="Q16" s="56"/>
      <c r="R16" s="56"/>
      <c r="S16" s="2"/>
      <c r="T16" s="2"/>
      <c r="U16" s="2"/>
    </row>
    <row r="17" spans="1:21" ht="19.5" customHeight="1" x14ac:dyDescent="0.5">
      <c r="A17" s="222"/>
      <c r="B17" s="222"/>
      <c r="C17" s="75" t="s">
        <v>63</v>
      </c>
      <c r="D17" s="51" t="s">
        <v>53</v>
      </c>
      <c r="E17" s="52">
        <v>77.7</v>
      </c>
      <c r="F17" s="53">
        <f t="shared" si="0"/>
        <v>2.5</v>
      </c>
      <c r="G17" s="61">
        <v>69</v>
      </c>
      <c r="H17" s="62">
        <v>41.914999999999999</v>
      </c>
      <c r="I17" s="222"/>
      <c r="J17" s="258"/>
      <c r="K17" s="2"/>
      <c r="L17" s="2"/>
      <c r="M17" s="2"/>
      <c r="N17" s="2"/>
      <c r="O17" s="2"/>
      <c r="P17" s="2"/>
      <c r="Q17" s="56"/>
      <c r="R17" s="56"/>
      <c r="S17" s="2"/>
      <c r="T17" s="2"/>
      <c r="U17" s="2"/>
    </row>
    <row r="18" spans="1:21" ht="19.5" customHeight="1" x14ac:dyDescent="0.5">
      <c r="A18" s="229">
        <v>2</v>
      </c>
      <c r="B18" s="233" t="s">
        <v>64</v>
      </c>
      <c r="C18" s="44" t="s">
        <v>65</v>
      </c>
      <c r="D18" s="45" t="s">
        <v>51</v>
      </c>
      <c r="E18" s="46">
        <v>82</v>
      </c>
      <c r="F18" s="47">
        <f t="shared" si="0"/>
        <v>0</v>
      </c>
      <c r="G18" s="48">
        <v>3</v>
      </c>
      <c r="H18" s="76">
        <v>41.271999999999998</v>
      </c>
      <c r="I18" s="253">
        <f>AVERAGEIF(H18:H19,"&gt;35")</f>
        <v>42.623999999999995</v>
      </c>
      <c r="J18" s="256">
        <f>RANK(I18,I6:I29,1)</f>
        <v>2</v>
      </c>
      <c r="K18" s="2"/>
      <c r="L18" s="2"/>
      <c r="M18" s="2"/>
      <c r="N18" s="2"/>
      <c r="O18" s="2"/>
      <c r="P18" s="2"/>
      <c r="Q18" s="2"/>
      <c r="R18" s="56"/>
      <c r="S18" s="2"/>
      <c r="T18" s="2"/>
      <c r="U18" s="2"/>
    </row>
    <row r="19" spans="1:21" ht="19.5" customHeight="1" x14ac:dyDescent="0.5">
      <c r="A19" s="222"/>
      <c r="B19" s="234"/>
      <c r="C19" s="77" t="s">
        <v>66</v>
      </c>
      <c r="D19" s="58" t="s">
        <v>53</v>
      </c>
      <c r="E19" s="59">
        <v>73.900000000000006</v>
      </c>
      <c r="F19" s="60">
        <f t="shared" si="0"/>
        <v>7.5</v>
      </c>
      <c r="G19" s="61">
        <v>2</v>
      </c>
      <c r="H19" s="78">
        <v>43.975999999999999</v>
      </c>
      <c r="I19" s="222"/>
      <c r="J19" s="257"/>
      <c r="K19" s="2"/>
      <c r="L19" s="2"/>
      <c r="M19" s="2"/>
      <c r="N19" s="2"/>
      <c r="O19" s="2"/>
      <c r="P19" s="2"/>
      <c r="Q19" s="56"/>
      <c r="R19" s="56"/>
      <c r="S19" s="2"/>
      <c r="T19" s="2"/>
      <c r="U19" s="2"/>
    </row>
    <row r="20" spans="1:21" ht="19.5" customHeight="1" x14ac:dyDescent="0.5">
      <c r="A20" s="229">
        <v>3</v>
      </c>
      <c r="B20" s="233" t="s">
        <v>36</v>
      </c>
      <c r="C20" s="63" t="s">
        <v>67</v>
      </c>
      <c r="D20" s="45" t="s">
        <v>51</v>
      </c>
      <c r="E20" s="46">
        <v>76.400000000000006</v>
      </c>
      <c r="F20" s="47">
        <f t="shared" si="0"/>
        <v>5</v>
      </c>
      <c r="G20" s="48">
        <v>3</v>
      </c>
      <c r="H20" s="49">
        <v>44.448999999999998</v>
      </c>
      <c r="I20" s="253">
        <f>AVERAGEIF(H20:H21,"&gt;35")</f>
        <v>43.655999999999999</v>
      </c>
      <c r="J20" s="256">
        <f>RANK(I20,I6:I29,1)</f>
        <v>11</v>
      </c>
      <c r="K20" s="2"/>
      <c r="L20" s="2"/>
      <c r="M20" s="2"/>
      <c r="N20" s="2"/>
      <c r="O20" s="2"/>
      <c r="P20" s="2"/>
      <c r="Q20" s="2"/>
      <c r="R20" s="56"/>
      <c r="S20" s="2"/>
      <c r="T20" s="2"/>
      <c r="U20" s="2"/>
    </row>
    <row r="21" spans="1:21" ht="19.5" customHeight="1" x14ac:dyDescent="0.5">
      <c r="A21" s="222"/>
      <c r="B21" s="235"/>
      <c r="C21" s="75" t="s">
        <v>68</v>
      </c>
      <c r="D21" s="51" t="s">
        <v>53</v>
      </c>
      <c r="E21" s="52">
        <v>71.3</v>
      </c>
      <c r="F21" s="53">
        <f t="shared" si="0"/>
        <v>10</v>
      </c>
      <c r="G21" s="61">
        <v>4</v>
      </c>
      <c r="H21" s="62">
        <v>42.863</v>
      </c>
      <c r="I21" s="222"/>
      <c r="J21" s="257"/>
      <c r="K21" s="2"/>
      <c r="L21" s="2"/>
      <c r="M21" s="2"/>
      <c r="N21" s="2"/>
      <c r="O21" s="2"/>
      <c r="P21" s="2"/>
      <c r="Q21" s="56"/>
      <c r="R21" s="56"/>
      <c r="S21" s="2"/>
      <c r="T21" s="2"/>
      <c r="U21" s="2"/>
    </row>
    <row r="22" spans="1:21" ht="19.5" customHeight="1" x14ac:dyDescent="0.5">
      <c r="A22" s="229">
        <v>12</v>
      </c>
      <c r="B22" s="233" t="s">
        <v>25</v>
      </c>
      <c r="C22" s="44" t="s">
        <v>69</v>
      </c>
      <c r="D22" s="45" t="s">
        <v>51</v>
      </c>
      <c r="E22" s="46">
        <v>94.2</v>
      </c>
      <c r="F22" s="79">
        <f t="shared" si="0"/>
        <v>0</v>
      </c>
      <c r="G22" s="48">
        <v>18</v>
      </c>
      <c r="H22" s="49">
        <v>41.951999999999998</v>
      </c>
      <c r="I22" s="253">
        <f>AVERAGEIF(H22:H23,"&gt;35")</f>
        <v>43.128</v>
      </c>
      <c r="J22" s="256">
        <f>RANK(I22,I6:I29,1)</f>
        <v>6</v>
      </c>
      <c r="K22" s="2"/>
      <c r="L22" s="2"/>
      <c r="M22" s="2"/>
      <c r="N22" s="2"/>
      <c r="O22" s="2"/>
      <c r="P22" s="2"/>
      <c r="Q22" s="2"/>
      <c r="R22" s="56"/>
      <c r="S22" s="2"/>
      <c r="T22" s="2"/>
      <c r="U22" s="2"/>
    </row>
    <row r="23" spans="1:21" ht="19.5" customHeight="1" x14ac:dyDescent="0.5">
      <c r="A23" s="222"/>
      <c r="B23" s="234"/>
      <c r="C23" s="50" t="s">
        <v>70</v>
      </c>
      <c r="D23" s="51" t="s">
        <v>53</v>
      </c>
      <c r="E23" s="52">
        <v>82</v>
      </c>
      <c r="F23" s="53">
        <f t="shared" si="0"/>
        <v>0</v>
      </c>
      <c r="G23" s="61">
        <v>13</v>
      </c>
      <c r="H23" s="62">
        <v>44.304000000000002</v>
      </c>
      <c r="I23" s="249"/>
      <c r="J23" s="258"/>
      <c r="K23" s="2"/>
      <c r="L23" s="2"/>
      <c r="M23" s="2"/>
      <c r="N23" s="2"/>
      <c r="O23" s="2"/>
      <c r="P23" s="2"/>
      <c r="Q23" s="56"/>
      <c r="R23" s="56"/>
      <c r="S23" s="2"/>
      <c r="T23" s="2"/>
      <c r="U23" s="2"/>
    </row>
    <row r="24" spans="1:21" ht="19.5" customHeight="1" x14ac:dyDescent="0.4">
      <c r="A24" s="229">
        <v>4</v>
      </c>
      <c r="B24" s="230" t="s">
        <v>33</v>
      </c>
      <c r="C24" s="80" t="s">
        <v>71</v>
      </c>
      <c r="D24" s="45" t="s">
        <v>51</v>
      </c>
      <c r="E24" s="81">
        <v>89</v>
      </c>
      <c r="F24" s="47">
        <f t="shared" si="0"/>
        <v>0</v>
      </c>
      <c r="G24" s="82">
        <v>4</v>
      </c>
      <c r="H24" s="83">
        <v>44.704999999999998</v>
      </c>
      <c r="I24" s="255">
        <f>AVERAGEIF(H24:H25,"&gt;35")</f>
        <v>43.405999999999999</v>
      </c>
      <c r="J24" s="254">
        <f>RANK(I24,I6:I29,1)</f>
        <v>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 x14ac:dyDescent="0.4">
      <c r="A25" s="222"/>
      <c r="B25" s="231"/>
      <c r="C25" s="84" t="s">
        <v>72</v>
      </c>
      <c r="D25" s="51" t="s">
        <v>53</v>
      </c>
      <c r="E25" s="52">
        <v>58.8</v>
      </c>
      <c r="F25" s="53">
        <f t="shared" si="0"/>
        <v>22.5</v>
      </c>
      <c r="G25" s="85">
        <v>5</v>
      </c>
      <c r="H25" s="86">
        <v>42.106999999999999</v>
      </c>
      <c r="I25" s="234"/>
      <c r="J25" s="22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 x14ac:dyDescent="0.4">
      <c r="A26" s="229">
        <v>9</v>
      </c>
      <c r="B26" s="230" t="s">
        <v>38</v>
      </c>
      <c r="C26" s="80" t="s">
        <v>73</v>
      </c>
      <c r="D26" s="45" t="s">
        <v>51</v>
      </c>
      <c r="E26" s="87"/>
      <c r="F26" s="47">
        <f t="shared" si="0"/>
        <v>0</v>
      </c>
      <c r="G26" s="82">
        <v>9</v>
      </c>
      <c r="H26" s="83">
        <v>42.094999999999999</v>
      </c>
      <c r="I26" s="255">
        <f>AVERAGEIF(H26:H27,"&gt;35")</f>
        <v>43.788499999999999</v>
      </c>
      <c r="J26" s="254">
        <f>RANK(I26,I6:I29,1)</f>
        <v>12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 x14ac:dyDescent="0.4">
      <c r="A27" s="222"/>
      <c r="B27" s="231"/>
      <c r="C27" s="84" t="s">
        <v>74</v>
      </c>
      <c r="D27" s="51" t="s">
        <v>53</v>
      </c>
      <c r="E27" s="52">
        <v>81.2</v>
      </c>
      <c r="F27" s="53">
        <f t="shared" si="0"/>
        <v>0</v>
      </c>
      <c r="G27" s="85">
        <v>8</v>
      </c>
      <c r="H27" s="86">
        <v>45.481999999999999</v>
      </c>
      <c r="I27" s="234"/>
      <c r="J27" s="2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 x14ac:dyDescent="0.4">
      <c r="A28" s="229">
        <v>10</v>
      </c>
      <c r="B28" s="230" t="s">
        <v>26</v>
      </c>
      <c r="C28" s="80" t="s">
        <v>75</v>
      </c>
      <c r="D28" s="45" t="s">
        <v>51</v>
      </c>
      <c r="E28" s="81">
        <v>63.8</v>
      </c>
      <c r="F28" s="47">
        <f t="shared" si="0"/>
        <v>17.5</v>
      </c>
      <c r="G28" s="82">
        <v>9</v>
      </c>
      <c r="H28" s="83">
        <v>44.05</v>
      </c>
      <c r="I28" s="255">
        <f>AVERAGEIF(H28:H29,"&gt;35")</f>
        <v>42.872999999999998</v>
      </c>
      <c r="J28" s="254">
        <f>RANK(I28,I6:I29,1)</f>
        <v>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 x14ac:dyDescent="0.4">
      <c r="A29" s="222"/>
      <c r="B29" s="231"/>
      <c r="C29" s="84" t="s">
        <v>76</v>
      </c>
      <c r="D29" s="51" t="s">
        <v>53</v>
      </c>
      <c r="E29" s="52">
        <v>86.8</v>
      </c>
      <c r="F29" s="53">
        <f t="shared" si="0"/>
        <v>0</v>
      </c>
      <c r="G29" s="85">
        <v>10</v>
      </c>
      <c r="H29" s="86">
        <v>41.695999999999998</v>
      </c>
      <c r="I29" s="234"/>
      <c r="J29" s="22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 x14ac:dyDescent="0.3">
      <c r="A30" s="2"/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 x14ac:dyDescent="0.3">
      <c r="A31" s="2"/>
      <c r="B31" s="2"/>
      <c r="C31" s="2"/>
      <c r="D31" s="2"/>
      <c r="E31" s="2"/>
      <c r="F31" s="2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 x14ac:dyDescent="0.3">
      <c r="A32" s="2"/>
      <c r="B32" s="2"/>
      <c r="C32" s="2"/>
      <c r="D32" s="2"/>
      <c r="E32" s="2"/>
      <c r="F32" s="2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 x14ac:dyDescent="0.3">
      <c r="A33" s="2"/>
      <c r="B33" s="2"/>
      <c r="C33" s="2"/>
      <c r="D33" s="2"/>
      <c r="E33" s="2"/>
      <c r="F33" s="2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3">
      <c r="A34" s="2"/>
      <c r="B34" s="2"/>
      <c r="C34" s="2"/>
      <c r="D34" s="2"/>
      <c r="E34" s="2"/>
      <c r="F34" s="2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3">
      <c r="A35" s="2"/>
      <c r="B35" s="2"/>
      <c r="C35" s="2"/>
      <c r="D35" s="2"/>
      <c r="E35" s="2"/>
      <c r="F35" s="2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3">
      <c r="A36" s="2"/>
      <c r="B36" s="2"/>
      <c r="C36" s="2"/>
      <c r="D36" s="2"/>
      <c r="E36" s="2"/>
      <c r="F36" s="2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3">
      <c r="A37" s="2"/>
      <c r="B37" s="2"/>
      <c r="C37" s="2"/>
      <c r="D37" s="2"/>
      <c r="E37" s="2"/>
      <c r="F37" s="2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3">
      <c r="A38" s="2"/>
      <c r="B38" s="2"/>
      <c r="C38" s="2"/>
      <c r="D38" s="2"/>
      <c r="E38" s="2"/>
      <c r="F38" s="2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3">
      <c r="A39" s="2"/>
      <c r="B39" s="2"/>
      <c r="C39" s="2"/>
      <c r="D39" s="2"/>
      <c r="E39" s="2"/>
      <c r="F39" s="2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3">
      <c r="A40" s="2"/>
      <c r="B40" s="2"/>
      <c r="C40" s="2"/>
      <c r="D40" s="2"/>
      <c r="E40" s="2"/>
      <c r="F40" s="2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3">
      <c r="A41" s="2"/>
      <c r="B41" s="2"/>
      <c r="C41" s="2"/>
      <c r="D41" s="2"/>
      <c r="E41" s="2"/>
      <c r="F41" s="2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3">
      <c r="A42" s="2"/>
      <c r="B42" s="2"/>
      <c r="C42" s="2"/>
      <c r="D42" s="2"/>
      <c r="E42" s="2"/>
      <c r="F42" s="2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3">
      <c r="A43" s="2"/>
      <c r="B43" s="2"/>
      <c r="C43" s="2"/>
      <c r="D43" s="2"/>
      <c r="E43" s="2"/>
      <c r="F43" s="2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3">
      <c r="A44" s="2"/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3">
      <c r="A45" s="2"/>
      <c r="B45" s="2"/>
      <c r="C45" s="2"/>
      <c r="D45" s="2"/>
      <c r="E45" s="2"/>
      <c r="F45" s="2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3">
      <c r="A46" s="2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3">
      <c r="A47" s="2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3">
      <c r="A48" s="2"/>
      <c r="B48" s="2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x14ac:dyDescent="0.3">
      <c r="A49" s="2"/>
      <c r="B49" s="2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3">
      <c r="A50" s="2"/>
      <c r="B50" s="2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3">
      <c r="A51" s="2"/>
      <c r="B51" s="2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3">
      <c r="A52" s="2"/>
      <c r="B52" s="2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3">
      <c r="A53" s="2"/>
      <c r="B53" s="2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 x14ac:dyDescent="0.3">
      <c r="A54" s="2"/>
      <c r="B54" s="2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3">
      <c r="A55" s="2"/>
      <c r="B55" s="2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 x14ac:dyDescent="0.3">
      <c r="A56" s="2"/>
      <c r="B56" s="2"/>
      <c r="C56" s="2"/>
      <c r="D56" s="2"/>
      <c r="E56" s="2"/>
      <c r="F56" s="2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 x14ac:dyDescent="0.3">
      <c r="A57" s="2"/>
      <c r="B57" s="2"/>
      <c r="C57" s="2"/>
      <c r="D57" s="2"/>
      <c r="E57" s="2"/>
      <c r="F57" s="2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 x14ac:dyDescent="0.3">
      <c r="A58" s="2"/>
      <c r="B58" s="2"/>
      <c r="C58" s="2"/>
      <c r="D58" s="2"/>
      <c r="E58" s="2"/>
      <c r="F58" s="2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3">
      <c r="A59" s="2"/>
      <c r="B59" s="2"/>
      <c r="C59" s="2"/>
      <c r="D59" s="2"/>
      <c r="E59" s="2"/>
      <c r="F59" s="2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3">
      <c r="A60" s="2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 x14ac:dyDescent="0.3">
      <c r="A61" s="2"/>
      <c r="B61" s="2"/>
      <c r="C61" s="2"/>
      <c r="D61" s="2"/>
      <c r="E61" s="2"/>
      <c r="F61" s="2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3">
      <c r="A62" s="2"/>
      <c r="B62" s="2"/>
      <c r="C62" s="2"/>
      <c r="D62" s="2"/>
      <c r="E62" s="2"/>
      <c r="F62" s="2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3">
      <c r="A63" s="2"/>
      <c r="B63" s="2"/>
      <c r="C63" s="2"/>
      <c r="D63" s="2"/>
      <c r="E63" s="2"/>
      <c r="F63" s="2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 x14ac:dyDescent="0.3">
      <c r="A64" s="2"/>
      <c r="B64" s="2"/>
      <c r="C64" s="2"/>
      <c r="D64" s="2"/>
      <c r="E64" s="2"/>
      <c r="F64" s="2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 x14ac:dyDescent="0.3">
      <c r="A65" s="2"/>
      <c r="B65" s="2"/>
      <c r="C65" s="2"/>
      <c r="D65" s="2"/>
      <c r="E65" s="2"/>
      <c r="F65" s="2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 x14ac:dyDescent="0.3">
      <c r="A66" s="2"/>
      <c r="B66" s="2"/>
      <c r="C66" s="2"/>
      <c r="D66" s="2"/>
      <c r="E66" s="2"/>
      <c r="F66" s="2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 x14ac:dyDescent="0.3"/>
    <row r="68" spans="1:21" ht="15.75" customHeight="1" x14ac:dyDescent="0.3"/>
    <row r="69" spans="1:21" ht="15.75" customHeight="1" x14ac:dyDescent="0.3"/>
    <row r="70" spans="1:21" ht="15.75" customHeight="1" x14ac:dyDescent="0.3"/>
    <row r="71" spans="1:21" ht="15.75" customHeight="1" x14ac:dyDescent="0.3"/>
    <row r="72" spans="1:21" ht="15.75" customHeight="1" x14ac:dyDescent="0.3"/>
    <row r="73" spans="1:21" ht="15.75" customHeight="1" x14ac:dyDescent="0.3"/>
    <row r="74" spans="1:21" ht="15.75" customHeight="1" x14ac:dyDescent="0.3"/>
    <row r="75" spans="1:21" ht="15.75" customHeight="1" x14ac:dyDescent="0.3"/>
    <row r="76" spans="1:21" ht="15.75" customHeight="1" x14ac:dyDescent="0.3"/>
    <row r="77" spans="1:21" ht="15.75" customHeight="1" x14ac:dyDescent="0.3"/>
    <row r="78" spans="1:21" ht="15.75" customHeight="1" x14ac:dyDescent="0.3"/>
    <row r="79" spans="1:21" ht="15.75" customHeight="1" x14ac:dyDescent="0.3"/>
    <row r="80" spans="1:21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</sheetData>
  <mergeCells count="58">
    <mergeCell ref="J16:J17"/>
    <mergeCell ref="I10:I11"/>
    <mergeCell ref="J10:J11"/>
    <mergeCell ref="I12:I13"/>
    <mergeCell ref="J12:J13"/>
    <mergeCell ref="I14:I15"/>
    <mergeCell ref="J14:J15"/>
    <mergeCell ref="I26:I27"/>
    <mergeCell ref="I28:I29"/>
    <mergeCell ref="J18:J19"/>
    <mergeCell ref="J20:J21"/>
    <mergeCell ref="J22:J23"/>
    <mergeCell ref="J24:J25"/>
    <mergeCell ref="J26:J27"/>
    <mergeCell ref="J28:J29"/>
    <mergeCell ref="I16:I17"/>
    <mergeCell ref="I18:I19"/>
    <mergeCell ref="I20:I21"/>
    <mergeCell ref="I22:I23"/>
    <mergeCell ref="I24:I25"/>
    <mergeCell ref="A10:A11"/>
    <mergeCell ref="B10:B11"/>
    <mergeCell ref="A12:A13"/>
    <mergeCell ref="B12:B13"/>
    <mergeCell ref="A14:A15"/>
    <mergeCell ref="B14:B15"/>
    <mergeCell ref="A6:A7"/>
    <mergeCell ref="B6:B7"/>
    <mergeCell ref="I6:I7"/>
    <mergeCell ref="J6:J7"/>
    <mergeCell ref="B8:B9"/>
    <mergeCell ref="I8:I9"/>
    <mergeCell ref="J8:J9"/>
    <mergeCell ref="A8:A9"/>
    <mergeCell ref="F4:F5"/>
    <mergeCell ref="G4:J4"/>
    <mergeCell ref="N5:U5"/>
    <mergeCell ref="A1:J1"/>
    <mergeCell ref="A2:J2"/>
    <mergeCell ref="A4:A5"/>
    <mergeCell ref="B4:B5"/>
    <mergeCell ref="C4:C5"/>
    <mergeCell ref="D4:D5"/>
    <mergeCell ref="E4:E5"/>
    <mergeCell ref="A16:A17"/>
    <mergeCell ref="B16:B17"/>
    <mergeCell ref="A18:A19"/>
    <mergeCell ref="B18:B19"/>
    <mergeCell ref="A20:A21"/>
    <mergeCell ref="B20:B21"/>
    <mergeCell ref="A22:A23"/>
    <mergeCell ref="A24:A25"/>
    <mergeCell ref="A26:A27"/>
    <mergeCell ref="A28:A29"/>
    <mergeCell ref="B24:B25"/>
    <mergeCell ref="B26:B27"/>
    <mergeCell ref="B28:B29"/>
    <mergeCell ref="B22:B23"/>
  </mergeCells>
  <pageMargins left="0.31527777777777799" right="0.31527777777777799" top="0.15763888888888899" bottom="0.118055555555556" header="0" footer="0"/>
  <pageSetup paperSize="9"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6.6640625" customWidth="1"/>
    <col min="4" max="4" width="6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14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2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56</v>
      </c>
      <c r="C8" s="97">
        <v>8</v>
      </c>
      <c r="D8" s="98">
        <f>COUNTA(C21:C85)</f>
        <v>32</v>
      </c>
      <c r="E8" s="99">
        <f>COUNTA(C21:C85)</f>
        <v>32</v>
      </c>
      <c r="F8" s="100">
        <f>MIN(C21:C84)</f>
        <v>40.253</v>
      </c>
      <c r="G8" s="101">
        <f>AVERAGE(C21:C87)</f>
        <v>40.982343749999998</v>
      </c>
      <c r="H8" s="102">
        <f t="shared" ref="H8:H15" si="0">G8-F8</f>
        <v>0.72934374999999818</v>
      </c>
      <c r="I8" s="103">
        <v>1.5208333333333334E-2</v>
      </c>
      <c r="J8" s="104">
        <f t="shared" ref="J8:K8" si="1">I8</f>
        <v>1.5208333333333334E-2</v>
      </c>
      <c r="K8" s="105">
        <f t="shared" si="1"/>
        <v>1.5208333333333334E-2</v>
      </c>
      <c r="L8" s="106">
        <v>135.41999999999999</v>
      </c>
      <c r="M8" s="106">
        <v>93.146000000000001</v>
      </c>
      <c r="N8" s="107"/>
      <c r="O8" s="108"/>
      <c r="P8" s="108"/>
    </row>
    <row r="9" spans="1:16" ht="30.75" customHeight="1" x14ac:dyDescent="0.3">
      <c r="A9" s="96">
        <v>2</v>
      </c>
      <c r="B9" s="97" t="s">
        <v>57</v>
      </c>
      <c r="C9" s="97">
        <v>11</v>
      </c>
      <c r="D9" s="98">
        <f>COUNTA(D21:D85)+D8+1</f>
        <v>94</v>
      </c>
      <c r="E9" s="98">
        <f>COUNTA(D21:D85)+1</f>
        <v>62</v>
      </c>
      <c r="F9" s="109">
        <f>MIN(D21:D84)</f>
        <v>40.354999999999997</v>
      </c>
      <c r="G9" s="102">
        <f>AVERAGE(D21:D86)</f>
        <v>40.678475409836068</v>
      </c>
      <c r="H9" s="102">
        <f t="shared" si="0"/>
        <v>0.32347540983607104</v>
      </c>
      <c r="I9" s="103">
        <v>4.5486111111111109E-2</v>
      </c>
      <c r="J9" s="110">
        <f t="shared" ref="J9:J15" si="2">I9-I8</f>
        <v>3.0277777777777775E-2</v>
      </c>
      <c r="K9" s="111">
        <f>J9</f>
        <v>3.0277777777777775E-2</v>
      </c>
      <c r="L9" s="106">
        <v>132.12899999999999</v>
      </c>
      <c r="M9" s="112">
        <v>90.572000000000003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56</v>
      </c>
      <c r="C10" s="97">
        <v>2</v>
      </c>
      <c r="D10" s="98">
        <f>COUNTA(E21:E85)+D9+1</f>
        <v>134</v>
      </c>
      <c r="E10" s="98">
        <f>COUNTA(E21:E85)+1</f>
        <v>40</v>
      </c>
      <c r="F10" s="102">
        <f>MIN(E21:E86)</f>
        <v>40.369</v>
      </c>
      <c r="G10" s="102">
        <f>AVERAGE(E21:E87)</f>
        <v>40.601743589743599</v>
      </c>
      <c r="H10" s="102">
        <f t="shared" si="0"/>
        <v>0.23274358974359899</v>
      </c>
      <c r="I10" s="103">
        <v>6.535879629629629E-2</v>
      </c>
      <c r="J10" s="110">
        <f t="shared" si="2"/>
        <v>1.9872685185185181E-2</v>
      </c>
      <c r="K10" s="111">
        <f t="shared" ref="K10:K15" si="3">J10+K8</f>
        <v>3.5081018518518511E-2</v>
      </c>
      <c r="L10" s="106">
        <v>133.41499999999999</v>
      </c>
      <c r="M10" s="106">
        <v>91.944000000000003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57</v>
      </c>
      <c r="C11" s="97">
        <v>6</v>
      </c>
      <c r="D11" s="98">
        <f>COUNTA(F21:F85)+D10+1</f>
        <v>177</v>
      </c>
      <c r="E11" s="98">
        <f>COUNTA(F21:F85)+1</f>
        <v>43</v>
      </c>
      <c r="F11" s="102">
        <f>MIN(F21:F86)</f>
        <v>40.414999999999999</v>
      </c>
      <c r="G11" s="102">
        <f>AVERAGE(F21:F86)</f>
        <v>40.652142857142849</v>
      </c>
      <c r="H11" s="102">
        <f t="shared" si="0"/>
        <v>0.23714285714284955</v>
      </c>
      <c r="I11" s="103">
        <v>8.6655092592592589E-2</v>
      </c>
      <c r="J11" s="110">
        <f t="shared" si="2"/>
        <v>2.1296296296296299E-2</v>
      </c>
      <c r="K11" s="111">
        <f t="shared" si="3"/>
        <v>5.1574074074074078E-2</v>
      </c>
      <c r="L11" s="106">
        <v>132.07499999999999</v>
      </c>
      <c r="M11" s="112">
        <v>90.573999999999998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56</v>
      </c>
      <c r="C12" s="97">
        <v>1</v>
      </c>
      <c r="D12" s="98">
        <f>COUNTA(G21:G85)+D11+1</f>
        <v>229</v>
      </c>
      <c r="E12" s="98">
        <f>COUNTA(G21:G85)+1</f>
        <v>52</v>
      </c>
      <c r="F12" s="102">
        <f>MIN(G21:G86)</f>
        <v>40.262</v>
      </c>
      <c r="G12" s="102">
        <f>AVERAGE(G21:G886)</f>
        <v>40.501745098039216</v>
      </c>
      <c r="H12" s="102">
        <f t="shared" si="0"/>
        <v>0.23974509803921507</v>
      </c>
      <c r="I12" s="103">
        <v>0.11208333333333333</v>
      </c>
      <c r="J12" s="110">
        <f t="shared" si="2"/>
        <v>2.5428240740740737E-2</v>
      </c>
      <c r="K12" s="111">
        <f t="shared" si="3"/>
        <v>6.0509259259259249E-2</v>
      </c>
      <c r="L12" s="106">
        <v>132.94900000000001</v>
      </c>
      <c r="M12" s="106">
        <v>91.117999999999995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57</v>
      </c>
      <c r="C13" s="97">
        <v>21</v>
      </c>
      <c r="D13" s="98">
        <f>COUNTA(H21:H83)+D12+1</f>
        <v>256</v>
      </c>
      <c r="E13" s="98">
        <f>COUNTA(H21:H83)+1</f>
        <v>27</v>
      </c>
      <c r="F13" s="102">
        <f>MIN(H21:H85)</f>
        <v>40.343000000000004</v>
      </c>
      <c r="G13" s="102">
        <f>AVERAGE(H21:H85)</f>
        <v>40.687615384615391</v>
      </c>
      <c r="H13" s="102">
        <f t="shared" si="0"/>
        <v>0.34461538461538765</v>
      </c>
      <c r="I13" s="103">
        <v>0.12586805555555555</v>
      </c>
      <c r="J13" s="110">
        <f t="shared" si="2"/>
        <v>1.3784722222222226E-2</v>
      </c>
      <c r="K13" s="114">
        <f t="shared" si="3"/>
        <v>6.5358796296296304E-2</v>
      </c>
      <c r="L13" s="106">
        <v>131.19</v>
      </c>
      <c r="M13" s="112">
        <v>90.438000000000002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56</v>
      </c>
      <c r="C14" s="97">
        <v>6</v>
      </c>
      <c r="D14" s="98">
        <f>COUNTA(I21:I85)+D13+1</f>
        <v>295</v>
      </c>
      <c r="E14" s="98">
        <f>COUNTA(I21:I85)+1</f>
        <v>39</v>
      </c>
      <c r="F14" s="115">
        <f>MIN(I21:I86)</f>
        <v>40.286000000000001</v>
      </c>
      <c r="G14" s="102">
        <f>AVERAGE(I21:I86)</f>
        <v>40.473499999999994</v>
      </c>
      <c r="H14" s="102">
        <f t="shared" si="0"/>
        <v>0.18749999999999289</v>
      </c>
      <c r="I14" s="103">
        <v>0.14519675925925926</v>
      </c>
      <c r="J14" s="110">
        <f t="shared" si="2"/>
        <v>1.9328703703703709E-2</v>
      </c>
      <c r="K14" s="116">
        <f t="shared" si="3"/>
        <v>7.9837962962962958E-2</v>
      </c>
      <c r="L14" s="106">
        <v>135.20400000000001</v>
      </c>
      <c r="M14" s="106">
        <v>92.012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57</v>
      </c>
      <c r="C15" s="118">
        <v>3</v>
      </c>
      <c r="D15" s="119">
        <f>COUNTA(J21:J85)+D14+1</f>
        <v>339</v>
      </c>
      <c r="E15" s="120">
        <f>COUNTA(J21:J85)+1</f>
        <v>44</v>
      </c>
      <c r="F15" s="121">
        <f>MIN(J21:J86)</f>
        <v>40.283999999999999</v>
      </c>
      <c r="G15" s="122">
        <f>AVERAGE(J21:J86)</f>
        <v>40.581930232558143</v>
      </c>
      <c r="H15" s="123">
        <f t="shared" si="0"/>
        <v>0.29793023255814433</v>
      </c>
      <c r="I15" s="124" t="str">
        <f>'Загальні результати'!H6</f>
        <v>4:00:21</v>
      </c>
      <c r="J15" s="124">
        <f t="shared" si="2"/>
        <v>2.1712962962962962E-2</v>
      </c>
      <c r="K15" s="125">
        <f t="shared" si="3"/>
        <v>8.7071759259259265E-2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AVERAGE(F8,F10,F12,F14)</f>
        <v>40.292500000000004</v>
      </c>
      <c r="G16" s="109">
        <f>AVERAGE(C21:C87,E21:E84,G21:G83,I21:I85)</f>
        <v>40.615531249999975</v>
      </c>
      <c r="H16" s="109">
        <f>AVERAGE(H8,H10,H12,H14)</f>
        <v>0.34733310944570128</v>
      </c>
      <c r="I16" s="128" t="s">
        <v>94</v>
      </c>
      <c r="J16" s="129"/>
      <c r="K16" s="130" t="s">
        <v>95</v>
      </c>
      <c r="L16" s="131">
        <f>AVERAGE(L8:L14)</f>
        <v>133.19742857142859</v>
      </c>
      <c r="M16" s="131">
        <f>AVERAGE(M8:M14)-90</f>
        <v>1.400571428571439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AVERAGE(F9,F11,F15,F13)</f>
        <v>40.349249999999998</v>
      </c>
      <c r="G17" s="109">
        <f>AVERAGE(D21:D88,F21:F85,H21:H84,J21:J86)</f>
        <v>40.649290697674381</v>
      </c>
      <c r="H17" s="102">
        <f>AVERAGE(H9,H11,H15,H13)</f>
        <v>0.30079097103811314</v>
      </c>
      <c r="I17" s="113" t="s">
        <v>97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40.320875000000001</v>
      </c>
      <c r="G18" s="132">
        <f>AVERAGE(C21:J83)</f>
        <v>40.633021084337351</v>
      </c>
      <c r="H18" s="132">
        <f>AVERAGE(H8:H15)</f>
        <v>0.32406204024190721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Бахмацький Олег</v>
      </c>
      <c r="D20" s="133" t="str">
        <f>B9</f>
        <v>Пікулін Павло</v>
      </c>
      <c r="E20" s="133" t="str">
        <f>B10</f>
        <v>Бахмацький Олег</v>
      </c>
      <c r="F20" s="133" t="str">
        <f>B11</f>
        <v>Пікулін Павло</v>
      </c>
      <c r="G20" s="133" t="str">
        <f>B12</f>
        <v>Бахмацький Олег</v>
      </c>
      <c r="H20" s="133" t="str">
        <f>B13</f>
        <v>Пікулін Павло</v>
      </c>
      <c r="I20" s="133" t="str">
        <f>B14</f>
        <v>Бахмацький Олег</v>
      </c>
      <c r="J20" s="134" t="str">
        <f>B15</f>
        <v>Пікулін Павло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45.680999999999997</v>
      </c>
      <c r="D21" s="137">
        <v>41.219000000000001</v>
      </c>
      <c r="E21" s="137">
        <v>41.072000000000003</v>
      </c>
      <c r="F21" s="137">
        <v>41.145000000000003</v>
      </c>
      <c r="G21" s="137">
        <v>40.976999999999997</v>
      </c>
      <c r="H21" s="137">
        <v>41.156999999999996</v>
      </c>
      <c r="I21" s="137">
        <v>40.561999999999998</v>
      </c>
      <c r="J21" s="138">
        <v>40.631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42.712000000000003</v>
      </c>
      <c r="D22" s="140">
        <v>40.866999999999997</v>
      </c>
      <c r="E22" s="140">
        <v>40.744999999999997</v>
      </c>
      <c r="F22" s="140">
        <v>40.834000000000003</v>
      </c>
      <c r="G22" s="140">
        <v>40.689</v>
      </c>
      <c r="H22" s="140">
        <v>41.11</v>
      </c>
      <c r="I22" s="140">
        <v>40.454999999999998</v>
      </c>
      <c r="J22" s="141">
        <v>40.835999999999999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41.74</v>
      </c>
      <c r="D23" s="140">
        <v>40.710999999999999</v>
      </c>
      <c r="E23" s="140">
        <v>40.636000000000003</v>
      </c>
      <c r="F23" s="140">
        <v>40.875</v>
      </c>
      <c r="G23" s="140">
        <v>40.779000000000003</v>
      </c>
      <c r="H23" s="140">
        <v>40.911999999999999</v>
      </c>
      <c r="I23" s="140">
        <v>40.581000000000003</v>
      </c>
      <c r="J23" s="141">
        <v>40.594000000000001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41.226999999999997</v>
      </c>
      <c r="D24" s="140">
        <v>40.695</v>
      </c>
      <c r="E24" s="140">
        <v>40.618000000000002</v>
      </c>
      <c r="F24" s="140">
        <v>40.927999999999997</v>
      </c>
      <c r="G24" s="140">
        <v>40.659999999999997</v>
      </c>
      <c r="H24" s="140">
        <v>40.805999999999997</v>
      </c>
      <c r="I24" s="140">
        <v>40.618000000000002</v>
      </c>
      <c r="J24" s="141">
        <v>40.406999999999996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41.256999999999998</v>
      </c>
      <c r="D25" s="140">
        <v>40.542999999999999</v>
      </c>
      <c r="E25" s="140">
        <v>40.561</v>
      </c>
      <c r="F25" s="140">
        <v>40.747</v>
      </c>
      <c r="G25" s="140">
        <v>40.561999999999998</v>
      </c>
      <c r="H25" s="140">
        <v>40.631</v>
      </c>
      <c r="I25" s="140">
        <v>40.578000000000003</v>
      </c>
      <c r="J25" s="141">
        <v>40.441000000000003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41.048999999999999</v>
      </c>
      <c r="D26" s="140">
        <v>40.625</v>
      </c>
      <c r="E26" s="140">
        <v>40.616999999999997</v>
      </c>
      <c r="F26" s="140">
        <v>40.484999999999999</v>
      </c>
      <c r="G26" s="140">
        <v>40.588999999999999</v>
      </c>
      <c r="H26" s="140">
        <v>40.603000000000002</v>
      </c>
      <c r="I26" s="140">
        <v>40.606000000000002</v>
      </c>
      <c r="J26" s="141">
        <v>40.878999999999998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40.99</v>
      </c>
      <c r="D27" s="140">
        <v>40.784999999999997</v>
      </c>
      <c r="E27" s="140">
        <v>40.503999999999998</v>
      </c>
      <c r="F27" s="140">
        <v>40.662999999999997</v>
      </c>
      <c r="G27" s="140">
        <v>40.450000000000003</v>
      </c>
      <c r="H27" s="140">
        <v>40.747999999999998</v>
      </c>
      <c r="I27" s="140">
        <v>40.454000000000001</v>
      </c>
      <c r="J27" s="141">
        <v>40.418999999999997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41.249000000000002</v>
      </c>
      <c r="D28" s="140">
        <v>40.765999999999998</v>
      </c>
      <c r="E28" s="140">
        <v>40.454999999999998</v>
      </c>
      <c r="F28" s="140">
        <v>40.593000000000004</v>
      </c>
      <c r="G28" s="140">
        <v>40.408999999999999</v>
      </c>
      <c r="H28" s="140">
        <v>40.546999999999997</v>
      </c>
      <c r="I28" s="140">
        <v>40.662999999999997</v>
      </c>
      <c r="J28" s="141">
        <v>40.302999999999997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40.905000000000001</v>
      </c>
      <c r="D29" s="140">
        <v>40.558999999999997</v>
      </c>
      <c r="E29" s="140">
        <v>40.676000000000002</v>
      </c>
      <c r="F29" s="140">
        <v>40.667999999999999</v>
      </c>
      <c r="G29" s="140">
        <v>40.659999999999997</v>
      </c>
      <c r="H29" s="140">
        <v>40.622</v>
      </c>
      <c r="I29" s="140">
        <v>40.603000000000002</v>
      </c>
      <c r="J29" s="141">
        <v>40.530999999999999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41.332999999999998</v>
      </c>
      <c r="D30" s="140">
        <v>40.906999999999996</v>
      </c>
      <c r="E30" s="140">
        <v>40.415999999999997</v>
      </c>
      <c r="F30" s="140">
        <v>40.496000000000002</v>
      </c>
      <c r="G30" s="140">
        <v>40.530999999999999</v>
      </c>
      <c r="H30" s="140">
        <v>41.37</v>
      </c>
      <c r="I30" s="140">
        <v>40.390999999999998</v>
      </c>
      <c r="J30" s="141">
        <v>40.392000000000003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41.253999999999998</v>
      </c>
      <c r="D31" s="140">
        <v>40.497</v>
      </c>
      <c r="E31" s="140">
        <v>40.576999999999998</v>
      </c>
      <c r="F31" s="140">
        <v>40.466000000000001</v>
      </c>
      <c r="G31" s="140">
        <v>40.43</v>
      </c>
      <c r="H31" s="140">
        <v>41.066000000000003</v>
      </c>
      <c r="I31" s="140">
        <v>40.459000000000003</v>
      </c>
      <c r="J31" s="141">
        <v>41.195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40.856999999999999</v>
      </c>
      <c r="D32" s="140">
        <v>40.612000000000002</v>
      </c>
      <c r="E32" s="140">
        <v>40.445</v>
      </c>
      <c r="F32" s="140">
        <v>41.238999999999997</v>
      </c>
      <c r="G32" s="140">
        <v>40.591000000000001</v>
      </c>
      <c r="H32" s="140">
        <v>40.963000000000001</v>
      </c>
      <c r="I32" s="140">
        <v>40.451999999999998</v>
      </c>
      <c r="J32" s="141">
        <v>41.334000000000003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40.713000000000001</v>
      </c>
      <c r="D33" s="140">
        <v>40.802999999999997</v>
      </c>
      <c r="E33" s="140">
        <v>40.442999999999998</v>
      </c>
      <c r="F33" s="140">
        <v>40.661999999999999</v>
      </c>
      <c r="G33" s="140">
        <v>40.448</v>
      </c>
      <c r="H33" s="140">
        <v>40.954999999999998</v>
      </c>
      <c r="I33" s="140">
        <v>40.406999999999996</v>
      </c>
      <c r="J33" s="141">
        <v>40.722999999999999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40.886000000000003</v>
      </c>
      <c r="D34" s="140">
        <v>40.732999999999997</v>
      </c>
      <c r="E34" s="140">
        <v>40.417999999999999</v>
      </c>
      <c r="F34" s="140">
        <v>40.701999999999998</v>
      </c>
      <c r="G34" s="140">
        <v>40.39</v>
      </c>
      <c r="H34" s="140">
        <v>40.351999999999997</v>
      </c>
      <c r="I34" s="140">
        <v>40.286999999999999</v>
      </c>
      <c r="J34" s="141">
        <v>40.405000000000001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40.493000000000002</v>
      </c>
      <c r="D35" s="140">
        <v>40.956000000000003</v>
      </c>
      <c r="E35" s="140">
        <v>40.369</v>
      </c>
      <c r="F35" s="140">
        <v>40.686999999999998</v>
      </c>
      <c r="G35" s="140">
        <v>40.472000000000001</v>
      </c>
      <c r="H35" s="140">
        <v>40.572000000000003</v>
      </c>
      <c r="I35" s="140">
        <v>40.322000000000003</v>
      </c>
      <c r="J35" s="141">
        <v>40.729999999999997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40.793999999999997</v>
      </c>
      <c r="D36" s="140">
        <v>41.127000000000002</v>
      </c>
      <c r="E36" s="140">
        <v>40.402999999999999</v>
      </c>
      <c r="F36" s="140">
        <v>40.526000000000003</v>
      </c>
      <c r="G36" s="140">
        <v>40.436</v>
      </c>
      <c r="H36" s="140">
        <v>40.585000000000001</v>
      </c>
      <c r="I36" s="140">
        <v>40.393000000000001</v>
      </c>
      <c r="J36" s="141">
        <v>40.399000000000001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40.744999999999997</v>
      </c>
      <c r="D37" s="140">
        <v>40.686999999999998</v>
      </c>
      <c r="E37" s="140">
        <v>40.735999999999997</v>
      </c>
      <c r="F37" s="140">
        <v>40.594000000000001</v>
      </c>
      <c r="G37" s="140">
        <v>40.481999999999999</v>
      </c>
      <c r="H37" s="140">
        <v>40.475999999999999</v>
      </c>
      <c r="I37" s="140">
        <v>40.665999999999997</v>
      </c>
      <c r="J37" s="141">
        <v>40.819000000000003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40.673999999999999</v>
      </c>
      <c r="D38" s="140">
        <v>40.508000000000003</v>
      </c>
      <c r="E38" s="140">
        <v>40.848999999999997</v>
      </c>
      <c r="F38" s="140">
        <v>40.612000000000002</v>
      </c>
      <c r="G38" s="140">
        <v>40.276000000000003</v>
      </c>
      <c r="H38" s="140">
        <v>40.588999999999999</v>
      </c>
      <c r="I38" s="140">
        <v>40.475999999999999</v>
      </c>
      <c r="J38" s="141">
        <v>40.64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40.619</v>
      </c>
      <c r="D39" s="140">
        <v>40.847999999999999</v>
      </c>
      <c r="E39" s="140">
        <v>40.634</v>
      </c>
      <c r="F39" s="140">
        <v>40.509</v>
      </c>
      <c r="G39" s="140">
        <v>40.579000000000001</v>
      </c>
      <c r="H39" s="140">
        <v>40.493000000000002</v>
      </c>
      <c r="I39" s="140">
        <v>40.405999999999999</v>
      </c>
      <c r="J39" s="141">
        <v>40.655999999999999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40.46</v>
      </c>
      <c r="D40" s="140">
        <v>40.954000000000001</v>
      </c>
      <c r="E40" s="140">
        <v>40.524000000000001</v>
      </c>
      <c r="F40" s="140">
        <v>40.622</v>
      </c>
      <c r="G40" s="140">
        <v>40.567999999999998</v>
      </c>
      <c r="H40" s="140">
        <v>40.444000000000003</v>
      </c>
      <c r="I40" s="140">
        <v>40.393999999999998</v>
      </c>
      <c r="J40" s="141">
        <v>40.478000000000002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40.692</v>
      </c>
      <c r="D41" s="140">
        <v>40.648000000000003</v>
      </c>
      <c r="E41" s="140">
        <v>40.496000000000002</v>
      </c>
      <c r="F41" s="140">
        <v>40.726999999999997</v>
      </c>
      <c r="G41" s="140">
        <v>40.307000000000002</v>
      </c>
      <c r="H41" s="140">
        <v>40.418999999999997</v>
      </c>
      <c r="I41" s="140">
        <v>40.628</v>
      </c>
      <c r="J41" s="141">
        <v>40.478999999999999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40.517000000000003</v>
      </c>
      <c r="D42" s="140">
        <v>40.878999999999998</v>
      </c>
      <c r="E42" s="140">
        <v>40.883000000000003</v>
      </c>
      <c r="F42" s="140">
        <v>40.645000000000003</v>
      </c>
      <c r="G42" s="140">
        <v>40.482999999999997</v>
      </c>
      <c r="H42" s="140">
        <v>40.473999999999997</v>
      </c>
      <c r="I42" s="140">
        <v>40.366</v>
      </c>
      <c r="J42" s="141">
        <v>40.658999999999999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40.555</v>
      </c>
      <c r="D43" s="140">
        <v>40.720999999999997</v>
      </c>
      <c r="E43" s="140">
        <v>40.505000000000003</v>
      </c>
      <c r="F43" s="140">
        <v>40.582999999999998</v>
      </c>
      <c r="G43" s="140">
        <v>40.344000000000001</v>
      </c>
      <c r="H43" s="140">
        <v>40.343000000000004</v>
      </c>
      <c r="I43" s="140">
        <v>40.451999999999998</v>
      </c>
      <c r="J43" s="141">
        <v>40.558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40.377000000000002</v>
      </c>
      <c r="D44" s="140">
        <v>40.604999999999997</v>
      </c>
      <c r="E44" s="140">
        <v>40.817999999999998</v>
      </c>
      <c r="F44" s="140">
        <v>40.593000000000004</v>
      </c>
      <c r="G44" s="140">
        <v>40.401000000000003</v>
      </c>
      <c r="H44" s="140">
        <v>40.479999999999997</v>
      </c>
      <c r="I44" s="140">
        <v>40.46</v>
      </c>
      <c r="J44" s="141">
        <v>40.479999999999997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40.463999999999999</v>
      </c>
      <c r="D45" s="140">
        <v>40.582999999999998</v>
      </c>
      <c r="E45" s="140">
        <v>40.536000000000001</v>
      </c>
      <c r="F45" s="140">
        <v>40.523000000000003</v>
      </c>
      <c r="G45" s="140">
        <v>40.311</v>
      </c>
      <c r="H45" s="140">
        <v>40.594999999999999</v>
      </c>
      <c r="I45" s="140">
        <v>40.347999999999999</v>
      </c>
      <c r="J45" s="141">
        <v>40.360999999999997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40.654000000000003</v>
      </c>
      <c r="D46" s="140">
        <v>40.613999999999997</v>
      </c>
      <c r="E46" s="140">
        <v>41.353999999999999</v>
      </c>
      <c r="F46" s="140">
        <v>40.619</v>
      </c>
      <c r="G46" s="140">
        <v>40.506999999999998</v>
      </c>
      <c r="H46" s="140">
        <v>40.566000000000003</v>
      </c>
      <c r="I46" s="140">
        <v>40.549999999999997</v>
      </c>
      <c r="J46" s="141">
        <v>40.728000000000002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40.436999999999998</v>
      </c>
      <c r="D47" s="140">
        <v>40.585000000000001</v>
      </c>
      <c r="E47" s="140">
        <v>40.707999999999998</v>
      </c>
      <c r="F47" s="140">
        <v>40.664999999999999</v>
      </c>
      <c r="G47" s="140">
        <v>40.442</v>
      </c>
      <c r="H47" s="142"/>
      <c r="I47" s="140">
        <v>40.475000000000001</v>
      </c>
      <c r="J47" s="141">
        <v>40.524999999999999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40.360999999999997</v>
      </c>
      <c r="D48" s="140">
        <v>40.973999999999997</v>
      </c>
      <c r="E48" s="140">
        <v>40.569000000000003</v>
      </c>
      <c r="F48" s="140">
        <v>40.673000000000002</v>
      </c>
      <c r="G48" s="140">
        <v>40.267000000000003</v>
      </c>
      <c r="H48" s="142"/>
      <c r="I48" s="140">
        <v>40.433</v>
      </c>
      <c r="J48" s="141">
        <v>40.406999999999996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39">
        <v>40.253</v>
      </c>
      <c r="D49" s="140">
        <v>40.750999999999998</v>
      </c>
      <c r="E49" s="140">
        <v>40.491999999999997</v>
      </c>
      <c r="F49" s="140">
        <v>40.618000000000002</v>
      </c>
      <c r="G49" s="140">
        <v>40.274000000000001</v>
      </c>
      <c r="H49" s="142"/>
      <c r="I49" s="140">
        <v>40.286000000000001</v>
      </c>
      <c r="J49" s="141">
        <v>40.497</v>
      </c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39">
        <v>40.351999999999997</v>
      </c>
      <c r="D50" s="140">
        <v>40.584000000000003</v>
      </c>
      <c r="E50" s="140">
        <v>40.496000000000002</v>
      </c>
      <c r="F50" s="140">
        <v>40.414999999999999</v>
      </c>
      <c r="G50" s="140">
        <v>40.262</v>
      </c>
      <c r="H50" s="142"/>
      <c r="I50" s="140">
        <v>40.36</v>
      </c>
      <c r="J50" s="141">
        <v>40.283999999999999</v>
      </c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39">
        <v>40.356000000000002</v>
      </c>
      <c r="D51" s="140">
        <v>41.970999999999997</v>
      </c>
      <c r="E51" s="140">
        <v>40.542999999999999</v>
      </c>
      <c r="F51" s="140">
        <v>40.612000000000002</v>
      </c>
      <c r="G51" s="140">
        <v>40.485999999999997</v>
      </c>
      <c r="H51" s="142"/>
      <c r="I51" s="140">
        <v>40.316000000000003</v>
      </c>
      <c r="J51" s="141">
        <v>41.075000000000003</v>
      </c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39">
        <v>40.779000000000003</v>
      </c>
      <c r="D52" s="140">
        <v>40.432000000000002</v>
      </c>
      <c r="E52" s="140">
        <v>40.442</v>
      </c>
      <c r="F52" s="140">
        <v>40.526000000000003</v>
      </c>
      <c r="G52" s="140">
        <v>40.412999999999997</v>
      </c>
      <c r="H52" s="142"/>
      <c r="I52" s="140">
        <v>40.603999999999999</v>
      </c>
      <c r="J52" s="141">
        <v>40.999000000000002</v>
      </c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43"/>
      <c r="D53" s="140">
        <v>40.908999999999999</v>
      </c>
      <c r="E53" s="140">
        <v>40.515999999999998</v>
      </c>
      <c r="F53" s="140">
        <v>40.651000000000003</v>
      </c>
      <c r="G53" s="140">
        <v>40.378</v>
      </c>
      <c r="H53" s="142"/>
      <c r="I53" s="140">
        <v>40.552</v>
      </c>
      <c r="J53" s="141">
        <v>40.491999999999997</v>
      </c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43"/>
      <c r="D54" s="140">
        <v>40.868000000000002</v>
      </c>
      <c r="E54" s="140">
        <v>40.585999999999999</v>
      </c>
      <c r="F54" s="140">
        <v>40.58</v>
      </c>
      <c r="G54" s="140">
        <v>41.195</v>
      </c>
      <c r="H54" s="142"/>
      <c r="I54" s="140">
        <v>40.347000000000001</v>
      </c>
      <c r="J54" s="141">
        <v>40.445</v>
      </c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43"/>
      <c r="D55" s="140">
        <v>40.603999999999999</v>
      </c>
      <c r="E55" s="140">
        <v>40.652000000000001</v>
      </c>
      <c r="F55" s="140">
        <v>40.512999999999998</v>
      </c>
      <c r="G55" s="140">
        <v>40.793999999999997</v>
      </c>
      <c r="H55" s="142"/>
      <c r="I55" s="140">
        <v>40.43</v>
      </c>
      <c r="J55" s="141">
        <v>40.497999999999998</v>
      </c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43"/>
      <c r="D56" s="140">
        <v>40.524000000000001</v>
      </c>
      <c r="E56" s="140">
        <v>40.613</v>
      </c>
      <c r="F56" s="140">
        <v>40.47</v>
      </c>
      <c r="G56" s="140">
        <v>40.378</v>
      </c>
      <c r="H56" s="142"/>
      <c r="I56" s="140">
        <v>40.567</v>
      </c>
      <c r="J56" s="141">
        <v>40.335000000000001</v>
      </c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0">
        <v>40.68</v>
      </c>
      <c r="E57" s="140">
        <v>40.491</v>
      </c>
      <c r="F57" s="140">
        <v>40.81</v>
      </c>
      <c r="G57" s="140">
        <v>40.402000000000001</v>
      </c>
      <c r="H57" s="142"/>
      <c r="I57" s="140">
        <v>40.36</v>
      </c>
      <c r="J57" s="141">
        <v>40.472999999999999</v>
      </c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0">
        <v>40.436999999999998</v>
      </c>
      <c r="E58" s="140">
        <v>40.436999999999998</v>
      </c>
      <c r="F58" s="140">
        <v>40.587000000000003</v>
      </c>
      <c r="G58" s="140">
        <v>40.399000000000001</v>
      </c>
      <c r="H58" s="142"/>
      <c r="I58" s="140">
        <v>40.686</v>
      </c>
      <c r="J58" s="141">
        <v>40.363999999999997</v>
      </c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0">
        <v>40.585000000000001</v>
      </c>
      <c r="E59" s="140">
        <v>40.633000000000003</v>
      </c>
      <c r="F59" s="140">
        <v>40.503</v>
      </c>
      <c r="G59" s="140">
        <v>40.322000000000003</v>
      </c>
      <c r="H59" s="142"/>
      <c r="I59" s="142"/>
      <c r="J59" s="141">
        <v>40.588999999999999</v>
      </c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0">
        <v>40.896000000000001</v>
      </c>
      <c r="E60" s="142"/>
      <c r="F60" s="140">
        <v>40.511000000000003</v>
      </c>
      <c r="G60" s="140">
        <v>40.485999999999997</v>
      </c>
      <c r="H60" s="142"/>
      <c r="I60" s="142"/>
      <c r="J60" s="141">
        <v>40.591999999999999</v>
      </c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0">
        <v>40.534999999999997</v>
      </c>
      <c r="E61" s="142"/>
      <c r="F61" s="140">
        <v>40.472000000000001</v>
      </c>
      <c r="G61" s="140">
        <v>40.856000000000002</v>
      </c>
      <c r="H61" s="142"/>
      <c r="I61" s="142"/>
      <c r="J61" s="141">
        <v>40.421999999999997</v>
      </c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0">
        <v>40.459000000000003</v>
      </c>
      <c r="E62" s="142"/>
      <c r="F62" s="140">
        <v>41.040999999999997</v>
      </c>
      <c r="G62" s="140">
        <v>40.39</v>
      </c>
      <c r="H62" s="142"/>
      <c r="I62" s="142"/>
      <c r="J62" s="141">
        <v>40.353000000000002</v>
      </c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0">
        <v>40.659999999999997</v>
      </c>
      <c r="E63" s="142"/>
      <c r="F63" s="142"/>
      <c r="G63" s="140">
        <v>40.470999999999997</v>
      </c>
      <c r="H63" s="142"/>
      <c r="I63" s="142"/>
      <c r="J63" s="141">
        <v>40.595999999999997</v>
      </c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0">
        <v>40.539000000000001</v>
      </c>
      <c r="E64" s="142"/>
      <c r="F64" s="142"/>
      <c r="G64" s="140">
        <v>40.444000000000003</v>
      </c>
      <c r="H64" s="142"/>
      <c r="I64" s="142"/>
      <c r="J64" s="144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0">
        <v>40.384999999999998</v>
      </c>
      <c r="E65" s="142"/>
      <c r="F65" s="142"/>
      <c r="G65" s="140">
        <v>40.295999999999999</v>
      </c>
      <c r="H65" s="142"/>
      <c r="I65" s="142"/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0">
        <v>40.604999999999997</v>
      </c>
      <c r="E66" s="142"/>
      <c r="F66" s="142"/>
      <c r="G66" s="140">
        <v>40.484000000000002</v>
      </c>
      <c r="H66" s="142"/>
      <c r="I66" s="142"/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0">
        <v>40.421999999999997</v>
      </c>
      <c r="E67" s="142"/>
      <c r="F67" s="142"/>
      <c r="G67" s="140">
        <v>40.709000000000003</v>
      </c>
      <c r="H67" s="142"/>
      <c r="I67" s="142"/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0">
        <v>40.700000000000003</v>
      </c>
      <c r="E68" s="142"/>
      <c r="F68" s="142"/>
      <c r="G68" s="140">
        <v>40.584000000000003</v>
      </c>
      <c r="H68" s="142"/>
      <c r="I68" s="142"/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0">
        <v>40.529000000000003</v>
      </c>
      <c r="E69" s="142"/>
      <c r="F69" s="142"/>
      <c r="G69" s="140">
        <v>40.433</v>
      </c>
      <c r="H69" s="142"/>
      <c r="I69" s="142"/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0">
        <v>40.444000000000003</v>
      </c>
      <c r="E70" s="142"/>
      <c r="F70" s="142"/>
      <c r="G70" s="140">
        <v>40.402999999999999</v>
      </c>
      <c r="H70" s="142"/>
      <c r="I70" s="142"/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0">
        <v>40.585999999999999</v>
      </c>
      <c r="E71" s="142"/>
      <c r="F71" s="142"/>
      <c r="G71" s="140">
        <v>40.69</v>
      </c>
      <c r="H71" s="142"/>
      <c r="I71" s="142"/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0">
        <v>40.700000000000003</v>
      </c>
      <c r="E72" s="142"/>
      <c r="F72" s="142"/>
      <c r="G72" s="142"/>
      <c r="H72" s="142"/>
      <c r="I72" s="142"/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0">
        <v>40.485999999999997</v>
      </c>
      <c r="E73" s="142"/>
      <c r="F73" s="142"/>
      <c r="G73" s="142"/>
      <c r="H73" s="142"/>
      <c r="I73" s="142"/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0">
        <v>40.549999999999997</v>
      </c>
      <c r="E74" s="142"/>
      <c r="F74" s="142"/>
      <c r="G74" s="142"/>
      <c r="H74" s="142"/>
      <c r="I74" s="142"/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0">
        <v>40.411000000000001</v>
      </c>
      <c r="E75" s="142"/>
      <c r="F75" s="142"/>
      <c r="G75" s="142"/>
      <c r="H75" s="142"/>
      <c r="I75" s="142"/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0">
        <v>40.366</v>
      </c>
      <c r="E76" s="142"/>
      <c r="F76" s="142"/>
      <c r="G76" s="142"/>
      <c r="H76" s="142"/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0">
        <v>40.354999999999997</v>
      </c>
      <c r="E77" s="142"/>
      <c r="F77" s="142"/>
      <c r="G77" s="142"/>
      <c r="H77" s="142"/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0">
        <v>40.536000000000001</v>
      </c>
      <c r="E78" s="142"/>
      <c r="F78" s="142"/>
      <c r="G78" s="142"/>
      <c r="H78" s="142"/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0">
        <v>40.414000000000001</v>
      </c>
      <c r="E79" s="142"/>
      <c r="F79" s="142"/>
      <c r="G79" s="142"/>
      <c r="H79" s="142"/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0">
        <v>40.640999999999998</v>
      </c>
      <c r="E80" s="142"/>
      <c r="F80" s="142"/>
      <c r="G80" s="142"/>
      <c r="H80" s="142"/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0">
        <v>40.811999999999998</v>
      </c>
      <c r="E81" s="142"/>
      <c r="F81" s="142"/>
      <c r="G81" s="142"/>
      <c r="H81" s="142"/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2"/>
      <c r="G82" s="142"/>
      <c r="H82" s="142"/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46"/>
      <c r="E83" s="146"/>
      <c r="F83" s="146"/>
      <c r="G83" s="146"/>
      <c r="H83" s="146"/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6.6640625" customWidth="1"/>
    <col min="4" max="4" width="6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18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60</v>
      </c>
      <c r="C8" s="97">
        <v>4</v>
      </c>
      <c r="D8" s="98">
        <f>COUNTA(C21:C85)</f>
        <v>41</v>
      </c>
      <c r="E8" s="98">
        <f>COUNTA(C21:C85)</f>
        <v>41</v>
      </c>
      <c r="F8" s="102">
        <f>MIN(C21:C84)</f>
        <v>40.533999999999999</v>
      </c>
      <c r="G8" s="102">
        <f>AVERAGE(C21:C87)</f>
        <v>41.130195121951225</v>
      </c>
      <c r="H8" s="102">
        <f t="shared" ref="H8:H15" si="0">G8-F8</f>
        <v>0.59619512195122581</v>
      </c>
      <c r="I8" s="103">
        <v>1.9525462962962963E-2</v>
      </c>
      <c r="J8" s="104">
        <f t="shared" ref="J8:K8" si="1">I8</f>
        <v>1.9525462962962963E-2</v>
      </c>
      <c r="K8" s="105">
        <f t="shared" si="1"/>
        <v>1.9525462962962963E-2</v>
      </c>
      <c r="L8" s="106">
        <v>133.214</v>
      </c>
      <c r="M8" s="106">
        <v>91.688999999999993</v>
      </c>
      <c r="N8" s="148">
        <f>5</f>
        <v>5</v>
      </c>
      <c r="O8" s="149" t="s">
        <v>98</v>
      </c>
      <c r="P8" s="108"/>
    </row>
    <row r="9" spans="1:16" ht="30.75" customHeight="1" x14ac:dyDescent="0.3">
      <c r="A9" s="96">
        <v>2</v>
      </c>
      <c r="B9" s="97" t="s">
        <v>61</v>
      </c>
      <c r="C9" s="97">
        <v>8</v>
      </c>
      <c r="D9" s="98">
        <f>COUNTA(D21:D85)+D8+1</f>
        <v>65</v>
      </c>
      <c r="E9" s="98">
        <f>COUNTA(D21:D85)+1</f>
        <v>24</v>
      </c>
      <c r="F9" s="102">
        <f>MIN(D21:D84)</f>
        <v>40.235999999999997</v>
      </c>
      <c r="G9" s="102">
        <f>AVERAGE(D21:D86)</f>
        <v>40.599782608695655</v>
      </c>
      <c r="H9" s="102">
        <f t="shared" si="0"/>
        <v>0.36378260869565793</v>
      </c>
      <c r="I9" s="103">
        <v>3.1875000000000001E-2</v>
      </c>
      <c r="J9" s="110">
        <f t="shared" ref="J9:J15" si="2">I9-I8</f>
        <v>1.2349537037037037E-2</v>
      </c>
      <c r="K9" s="111">
        <f>J9</f>
        <v>1.2349537037037037E-2</v>
      </c>
      <c r="L9" s="106">
        <v>132.36000000000001</v>
      </c>
      <c r="M9" s="112">
        <v>90.680999999999997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61</v>
      </c>
      <c r="C10" s="97">
        <v>6</v>
      </c>
      <c r="D10" s="98">
        <f>COUNTA(E21:E85)+D9+1</f>
        <v>114</v>
      </c>
      <c r="E10" s="98">
        <f>COUNTA(E21:E85)+1</f>
        <v>49</v>
      </c>
      <c r="F10" s="115">
        <f>MIN(E21:E86)</f>
        <v>40.039000000000001</v>
      </c>
      <c r="G10" s="102">
        <f>AVERAGE(E21:E87)</f>
        <v>40.299104166666673</v>
      </c>
      <c r="H10" s="102">
        <f t="shared" si="0"/>
        <v>0.26010416666667169</v>
      </c>
      <c r="I10" s="103">
        <v>5.5798611111111111E-2</v>
      </c>
      <c r="J10" s="110">
        <f t="shared" si="2"/>
        <v>2.3923611111111111E-2</v>
      </c>
      <c r="K10" s="111">
        <f>J10+K9</f>
        <v>3.6273148148148152E-2</v>
      </c>
      <c r="L10" s="106">
        <v>133.32300000000001</v>
      </c>
      <c r="M10" s="106">
        <v>91.593000000000004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60</v>
      </c>
      <c r="C11" s="97">
        <v>11</v>
      </c>
      <c r="D11" s="98">
        <f>COUNTA(F21:F85)+D10+1</f>
        <v>165</v>
      </c>
      <c r="E11" s="99">
        <f>COUNTA(F21:F85)+1</f>
        <v>51</v>
      </c>
      <c r="F11" s="121">
        <f>MIN(F21:F86)</f>
        <v>40.137999999999998</v>
      </c>
      <c r="G11" s="101">
        <f>AVERAGE(F21:F86)</f>
        <v>40.597819999999999</v>
      </c>
      <c r="H11" s="102">
        <f t="shared" si="0"/>
        <v>0.45982000000000056</v>
      </c>
      <c r="I11" s="103">
        <v>8.0844907407407407E-2</v>
      </c>
      <c r="J11" s="110">
        <f t="shared" si="2"/>
        <v>2.5046296296296296E-2</v>
      </c>
      <c r="K11" s="111">
        <f>J11+K8</f>
        <v>4.4571759259259255E-2</v>
      </c>
      <c r="L11" s="106">
        <v>133.68600000000001</v>
      </c>
      <c r="M11" s="106">
        <v>91.814999999999998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61</v>
      </c>
      <c r="C12" s="97">
        <v>8</v>
      </c>
      <c r="D12" s="98">
        <f>COUNTA(G21:G85)+D11+1</f>
        <v>189</v>
      </c>
      <c r="E12" s="98">
        <f>COUNTA(G21:G85)+1</f>
        <v>24</v>
      </c>
      <c r="F12" s="150">
        <f>MIN(G21:G86)</f>
        <v>40.323999999999998</v>
      </c>
      <c r="G12" s="102">
        <f>AVERAGE(G21:G886)</f>
        <v>40.593695652173906</v>
      </c>
      <c r="H12" s="102">
        <f t="shared" si="0"/>
        <v>0.26969565217390823</v>
      </c>
      <c r="I12" s="103">
        <v>9.3194444444444441E-2</v>
      </c>
      <c r="J12" s="110">
        <f t="shared" si="2"/>
        <v>1.2349537037037034E-2</v>
      </c>
      <c r="K12" s="111">
        <f>J12+K10</f>
        <v>4.8622685185185185E-2</v>
      </c>
      <c r="L12" s="106">
        <v>133.262</v>
      </c>
      <c r="M12" s="106">
        <v>92.126000000000005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61</v>
      </c>
      <c r="C13" s="97">
        <v>6</v>
      </c>
      <c r="D13" s="98">
        <f>COUNTA(H21:H83)+D12+1</f>
        <v>253</v>
      </c>
      <c r="E13" s="99">
        <f>COUNTA(H21:H83)+1</f>
        <v>64</v>
      </c>
      <c r="F13" s="100">
        <f>MIN(H21:H85)</f>
        <v>40.023000000000003</v>
      </c>
      <c r="G13" s="101">
        <f>AVERAGE(H21:H85)</f>
        <v>40.384206349206366</v>
      </c>
      <c r="H13" s="102">
        <f t="shared" si="0"/>
        <v>0.36120634920636263</v>
      </c>
      <c r="I13" s="103">
        <v>0.12417824074074074</v>
      </c>
      <c r="J13" s="110">
        <f t="shared" si="2"/>
        <v>3.0983796296296301E-2</v>
      </c>
      <c r="K13" s="116">
        <f>J13+K12</f>
        <v>7.9606481481481486E-2</v>
      </c>
      <c r="L13" s="106">
        <v>133.46700000000001</v>
      </c>
      <c r="M13" s="106">
        <v>91.064999999999998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60</v>
      </c>
      <c r="C14" s="97">
        <v>16</v>
      </c>
      <c r="D14" s="98">
        <f>COUNTA(I21:I85)+D13+1</f>
        <v>292</v>
      </c>
      <c r="E14" s="98">
        <f>COUNTA(I21:I85)+1</f>
        <v>39</v>
      </c>
      <c r="F14" s="109">
        <f>MIN(I21:I86)</f>
        <v>40.664999999999999</v>
      </c>
      <c r="G14" s="102">
        <f>AVERAGE(I21:I86)</f>
        <v>40.953763157894734</v>
      </c>
      <c r="H14" s="102">
        <f t="shared" si="0"/>
        <v>0.28876315789473495</v>
      </c>
      <c r="I14" s="103">
        <v>0.14373842592592592</v>
      </c>
      <c r="J14" s="110">
        <f t="shared" si="2"/>
        <v>1.956018518518518E-2</v>
      </c>
      <c r="K14" s="111">
        <f>J14+K11</f>
        <v>6.4131944444444436E-2</v>
      </c>
      <c r="L14" s="106">
        <v>132.65899999999999</v>
      </c>
      <c r="M14" s="112">
        <v>90.683999999999997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60</v>
      </c>
      <c r="C15" s="118">
        <v>7</v>
      </c>
      <c r="D15" s="119">
        <f>COUNTA(J21:J85)+D14+1</f>
        <v>339</v>
      </c>
      <c r="E15" s="119">
        <f>COUNTA(J21:J85)+1</f>
        <v>47</v>
      </c>
      <c r="F15" s="123">
        <f>MIN(J21:J86)</f>
        <v>40.79</v>
      </c>
      <c r="G15" s="123">
        <f>AVERAGE(J21:J86)</f>
        <v>41.052173913043482</v>
      </c>
      <c r="H15" s="123">
        <f t="shared" si="0"/>
        <v>0.26217391304348325</v>
      </c>
      <c r="I15" s="124" t="str">
        <f>'Загальні результати'!H6</f>
        <v>4:00:21</v>
      </c>
      <c r="J15" s="124">
        <f t="shared" si="2"/>
        <v>2.3171296296296301E-2</v>
      </c>
      <c r="K15" s="125">
        <f>J15+K14</f>
        <v>8.7303240740740737E-2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AVERAGE(F8,F11,F14,F15)</f>
        <v>40.531749999999995</v>
      </c>
      <c r="G16" s="109">
        <f>AVERAGE(C21:C87,F21:F86,I21:J83)</f>
        <v>40.919268571428582</v>
      </c>
      <c r="H16" s="109">
        <f>AVERAGE(H8,H11,H14,H15)</f>
        <v>0.40173804822236114</v>
      </c>
      <c r="I16" s="151" t="s">
        <v>99</v>
      </c>
      <c r="J16" s="129"/>
      <c r="K16" s="130" t="s">
        <v>95</v>
      </c>
      <c r="L16" s="131">
        <f>AVERAGE(L8:L14)</f>
        <v>133.13871428571429</v>
      </c>
      <c r="M16" s="131">
        <f>AVERAGE(M8:M14)-90</f>
        <v>1.3790000000000049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AVERAGE(F10,F9,F12,F13)</f>
        <v>40.155500000000004</v>
      </c>
      <c r="G17" s="102">
        <f>AVERAGE(D21:E83,G24:H83,G21:G23,H21:H22)</f>
        <v>40.387589743589743</v>
      </c>
      <c r="H17" s="102">
        <f>AVERAGE(H10,H9,H12,H13)</f>
        <v>0.31369719418565012</v>
      </c>
      <c r="I17" s="152" t="s">
        <v>100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40.343625000000003</v>
      </c>
      <c r="G18" s="132">
        <f>AVERAGE(C24:J83,C21:G23,H21:J22,I23:J23)</f>
        <v>40.668688821752291</v>
      </c>
      <c r="H18" s="132">
        <f>AVERAGE(H8:H15)</f>
        <v>0.35771762120400563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Якусик Дмитро</v>
      </c>
      <c r="D20" s="133" t="str">
        <f>B9</f>
        <v>Міфтахутдінов Ільяс</v>
      </c>
      <c r="E20" s="133" t="str">
        <f>B10</f>
        <v>Міфтахутдінов Ільяс</v>
      </c>
      <c r="F20" s="133" t="str">
        <f>B11</f>
        <v>Якусик Дмитро</v>
      </c>
      <c r="G20" s="133" t="str">
        <f>B12</f>
        <v>Міфтахутдінов Ільяс</v>
      </c>
      <c r="H20" s="133" t="str">
        <f>B13</f>
        <v>Міфтахутдінов Ільяс</v>
      </c>
      <c r="I20" s="133" t="str">
        <f>B14</f>
        <v>Якусик Дмитро</v>
      </c>
      <c r="J20" s="134" t="str">
        <f>B15</f>
        <v>Якусик Дмитро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46.292000000000002</v>
      </c>
      <c r="D21" s="137">
        <v>40.661999999999999</v>
      </c>
      <c r="E21" s="137">
        <v>40.612000000000002</v>
      </c>
      <c r="F21" s="137">
        <v>41.158000000000001</v>
      </c>
      <c r="G21" s="137">
        <v>40.729999999999997</v>
      </c>
      <c r="H21" s="137">
        <v>40.771000000000001</v>
      </c>
      <c r="I21" s="137">
        <v>41.906999999999996</v>
      </c>
      <c r="J21" s="138">
        <v>41.226999999999997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42.993000000000002</v>
      </c>
      <c r="D22" s="140">
        <v>40.665999999999997</v>
      </c>
      <c r="E22" s="140">
        <v>40.375</v>
      </c>
      <c r="F22" s="140">
        <v>41.042999999999999</v>
      </c>
      <c r="G22" s="140">
        <v>40.700000000000003</v>
      </c>
      <c r="H22" s="140">
        <v>40.286000000000001</v>
      </c>
      <c r="I22" s="140">
        <v>41.28</v>
      </c>
      <c r="J22" s="141">
        <v>41.133000000000003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41.658000000000001</v>
      </c>
      <c r="D23" s="140">
        <v>40.655999999999999</v>
      </c>
      <c r="E23" s="140">
        <v>40.600999999999999</v>
      </c>
      <c r="F23" s="140">
        <v>40.761000000000003</v>
      </c>
      <c r="G23" s="140">
        <v>40.828000000000003</v>
      </c>
      <c r="H23" s="153">
        <v>45.548000000000002</v>
      </c>
      <c r="I23" s="140">
        <v>41.280999999999999</v>
      </c>
      <c r="J23" s="141">
        <v>41.003999999999998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41.408000000000001</v>
      </c>
      <c r="D24" s="140">
        <v>40.509</v>
      </c>
      <c r="E24" s="140">
        <v>40.207000000000001</v>
      </c>
      <c r="F24" s="140">
        <v>41.936</v>
      </c>
      <c r="G24" s="140">
        <v>40.677</v>
      </c>
      <c r="H24" s="140">
        <v>42.043999999999997</v>
      </c>
      <c r="I24" s="140">
        <v>41.515999999999998</v>
      </c>
      <c r="J24" s="141">
        <v>41.05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41.222999999999999</v>
      </c>
      <c r="D25" s="140">
        <v>40.384</v>
      </c>
      <c r="E25" s="140">
        <v>40.146999999999998</v>
      </c>
      <c r="F25" s="140">
        <v>40.573</v>
      </c>
      <c r="G25" s="140">
        <v>40.494999999999997</v>
      </c>
      <c r="H25" s="140">
        <v>40.308</v>
      </c>
      <c r="I25" s="140">
        <v>40.981999999999999</v>
      </c>
      <c r="J25" s="141">
        <v>40.79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41.109000000000002</v>
      </c>
      <c r="D26" s="140">
        <v>40.460999999999999</v>
      </c>
      <c r="E26" s="140">
        <v>40.286000000000001</v>
      </c>
      <c r="F26" s="140">
        <v>40.692</v>
      </c>
      <c r="G26" s="140">
        <v>40.741</v>
      </c>
      <c r="H26" s="140">
        <v>40.216999999999999</v>
      </c>
      <c r="I26" s="140">
        <v>40.948</v>
      </c>
      <c r="J26" s="141">
        <v>41.39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40.823999999999998</v>
      </c>
      <c r="D27" s="140">
        <v>40.587000000000003</v>
      </c>
      <c r="E27" s="140">
        <v>40.241</v>
      </c>
      <c r="F27" s="140">
        <v>40.375999999999998</v>
      </c>
      <c r="G27" s="140">
        <v>40.731000000000002</v>
      </c>
      <c r="H27" s="140">
        <v>40.146000000000001</v>
      </c>
      <c r="I27" s="140">
        <v>41.100999999999999</v>
      </c>
      <c r="J27" s="141">
        <v>40.973999999999997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41.204000000000001</v>
      </c>
      <c r="D28" s="140">
        <v>40.631999999999998</v>
      </c>
      <c r="E28" s="140">
        <v>40.314999999999998</v>
      </c>
      <c r="F28" s="140">
        <v>40.658999999999999</v>
      </c>
      <c r="G28" s="140">
        <v>40.429000000000002</v>
      </c>
      <c r="H28" s="140">
        <v>40.241</v>
      </c>
      <c r="I28" s="140">
        <v>40.868000000000002</v>
      </c>
      <c r="J28" s="141">
        <v>41.029000000000003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40.805</v>
      </c>
      <c r="D29" s="140">
        <v>40.319000000000003</v>
      </c>
      <c r="E29" s="140">
        <v>40.652000000000001</v>
      </c>
      <c r="F29" s="140">
        <v>40.542000000000002</v>
      </c>
      <c r="G29" s="140">
        <v>40.712000000000003</v>
      </c>
      <c r="H29" s="140">
        <v>40.710999999999999</v>
      </c>
      <c r="I29" s="140">
        <v>40.911999999999999</v>
      </c>
      <c r="J29" s="141">
        <v>40.906999999999996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41.058</v>
      </c>
      <c r="D30" s="140">
        <v>41.029000000000003</v>
      </c>
      <c r="E30" s="140">
        <v>40.177</v>
      </c>
      <c r="F30" s="140">
        <v>40.378</v>
      </c>
      <c r="G30" s="140">
        <v>40.774999999999999</v>
      </c>
      <c r="H30" s="140">
        <v>40.323</v>
      </c>
      <c r="I30" s="140">
        <v>40.825000000000003</v>
      </c>
      <c r="J30" s="141">
        <v>40.932000000000002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40.817</v>
      </c>
      <c r="D31" s="140">
        <v>40.402999999999999</v>
      </c>
      <c r="E31" s="140">
        <v>40.194000000000003</v>
      </c>
      <c r="F31" s="140">
        <v>40.524999999999999</v>
      </c>
      <c r="G31" s="140">
        <v>40.677999999999997</v>
      </c>
      <c r="H31" s="140">
        <v>40.268000000000001</v>
      </c>
      <c r="I31" s="140">
        <v>40.853000000000002</v>
      </c>
      <c r="J31" s="141">
        <v>41.058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41.09</v>
      </c>
      <c r="D32" s="140">
        <v>40.389000000000003</v>
      </c>
      <c r="E32" s="140">
        <v>40.164999999999999</v>
      </c>
      <c r="F32" s="140">
        <v>40.634999999999998</v>
      </c>
      <c r="G32" s="140">
        <v>40.536999999999999</v>
      </c>
      <c r="H32" s="140">
        <v>40.145000000000003</v>
      </c>
      <c r="I32" s="140">
        <v>40.857999999999997</v>
      </c>
      <c r="J32" s="141">
        <v>40.914000000000001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40.942</v>
      </c>
      <c r="D33" s="140">
        <v>40.401000000000003</v>
      </c>
      <c r="E33" s="140">
        <v>40.174999999999997</v>
      </c>
      <c r="F33" s="140">
        <v>40.646999999999998</v>
      </c>
      <c r="G33" s="140">
        <v>40.463000000000001</v>
      </c>
      <c r="H33" s="140">
        <v>40.130000000000003</v>
      </c>
      <c r="I33" s="140">
        <v>40.838000000000001</v>
      </c>
      <c r="J33" s="141">
        <v>41.110999999999997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40.902999999999999</v>
      </c>
      <c r="D34" s="140">
        <v>40.362000000000002</v>
      </c>
      <c r="E34" s="140">
        <v>40.06</v>
      </c>
      <c r="F34" s="140">
        <v>40.459000000000003</v>
      </c>
      <c r="G34" s="140">
        <v>40.369999999999997</v>
      </c>
      <c r="H34" s="140">
        <v>40.192</v>
      </c>
      <c r="I34" s="140">
        <v>40.899000000000001</v>
      </c>
      <c r="J34" s="141">
        <v>41.606000000000002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40.944000000000003</v>
      </c>
      <c r="D35" s="140">
        <v>40.235999999999997</v>
      </c>
      <c r="E35" s="140">
        <v>40.195</v>
      </c>
      <c r="F35" s="140">
        <v>40.725000000000001</v>
      </c>
      <c r="G35" s="140">
        <v>40.390999999999998</v>
      </c>
      <c r="H35" s="140">
        <v>40.134999999999998</v>
      </c>
      <c r="I35" s="140">
        <v>41.051000000000002</v>
      </c>
      <c r="J35" s="141">
        <v>41.652000000000001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40.970999999999997</v>
      </c>
      <c r="D36" s="140">
        <v>40.389000000000003</v>
      </c>
      <c r="E36" s="140">
        <v>40.183999999999997</v>
      </c>
      <c r="F36" s="140">
        <v>40.405000000000001</v>
      </c>
      <c r="G36" s="140">
        <v>40.475999999999999</v>
      </c>
      <c r="H36" s="140">
        <v>40.194000000000003</v>
      </c>
      <c r="I36" s="140">
        <v>40.927</v>
      </c>
      <c r="J36" s="141">
        <v>40.796999999999997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41.154000000000003</v>
      </c>
      <c r="D37" s="140">
        <v>40.595999999999997</v>
      </c>
      <c r="E37" s="140">
        <v>40.579000000000001</v>
      </c>
      <c r="F37" s="140">
        <v>40.515000000000001</v>
      </c>
      <c r="G37" s="140">
        <v>40.524999999999999</v>
      </c>
      <c r="H37" s="140">
        <v>40.170999999999999</v>
      </c>
      <c r="I37" s="140">
        <v>40.951999999999998</v>
      </c>
      <c r="J37" s="141">
        <v>40.880000000000003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40.738</v>
      </c>
      <c r="D38" s="140">
        <v>40.369999999999997</v>
      </c>
      <c r="E38" s="140">
        <v>40.079000000000001</v>
      </c>
      <c r="F38" s="140">
        <v>40.473999999999997</v>
      </c>
      <c r="G38" s="140">
        <v>40.323999999999998</v>
      </c>
      <c r="H38" s="140">
        <v>40.189</v>
      </c>
      <c r="I38" s="140">
        <v>40.762</v>
      </c>
      <c r="J38" s="141">
        <v>40.802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40.71</v>
      </c>
      <c r="D39" s="140">
        <v>40.758000000000003</v>
      </c>
      <c r="E39" s="140">
        <v>40.152999999999999</v>
      </c>
      <c r="F39" s="140">
        <v>40.485999999999997</v>
      </c>
      <c r="G39" s="140">
        <v>40.942999999999998</v>
      </c>
      <c r="H39" s="140">
        <v>40.023000000000003</v>
      </c>
      <c r="I39" s="140">
        <v>40.862000000000002</v>
      </c>
      <c r="J39" s="141">
        <v>40.890999999999998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40.767000000000003</v>
      </c>
      <c r="D40" s="140">
        <v>40.908999999999999</v>
      </c>
      <c r="E40" s="140">
        <v>40.281999999999996</v>
      </c>
      <c r="F40" s="140">
        <v>40.290999999999997</v>
      </c>
      <c r="G40" s="140">
        <v>40.496000000000002</v>
      </c>
      <c r="H40" s="140">
        <v>40.234999999999999</v>
      </c>
      <c r="I40" s="140">
        <v>40.85</v>
      </c>
      <c r="J40" s="141">
        <v>40.811999999999998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40.853999999999999</v>
      </c>
      <c r="D41" s="140">
        <v>40.375999999999998</v>
      </c>
      <c r="E41" s="140">
        <v>40.134999999999998</v>
      </c>
      <c r="F41" s="140">
        <v>40.664000000000001</v>
      </c>
      <c r="G41" s="140">
        <v>40.511000000000003</v>
      </c>
      <c r="H41" s="140">
        <v>40.542999999999999</v>
      </c>
      <c r="I41" s="140">
        <v>40.951999999999998</v>
      </c>
      <c r="J41" s="141">
        <v>40.933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40.765000000000001</v>
      </c>
      <c r="D42" s="140">
        <v>42.082999999999998</v>
      </c>
      <c r="E42" s="140">
        <v>40.408999999999999</v>
      </c>
      <c r="F42" s="140">
        <v>40.527000000000001</v>
      </c>
      <c r="G42" s="140">
        <v>40.61</v>
      </c>
      <c r="H42" s="140">
        <v>40.554000000000002</v>
      </c>
      <c r="I42" s="140">
        <v>40.939</v>
      </c>
      <c r="J42" s="141">
        <v>41.106000000000002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40.659999999999997</v>
      </c>
      <c r="D43" s="140">
        <v>40.618000000000002</v>
      </c>
      <c r="E43" s="140">
        <v>40.191000000000003</v>
      </c>
      <c r="F43" s="140">
        <v>40.351999999999997</v>
      </c>
      <c r="G43" s="140">
        <v>40.512999999999998</v>
      </c>
      <c r="H43" s="140">
        <v>40.142000000000003</v>
      </c>
      <c r="I43" s="140">
        <v>40.774999999999999</v>
      </c>
      <c r="J43" s="141">
        <v>40.914999999999999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41.033000000000001</v>
      </c>
      <c r="D44" s="142"/>
      <c r="E44" s="140">
        <v>40.360999999999997</v>
      </c>
      <c r="F44" s="140">
        <v>40.442999999999998</v>
      </c>
      <c r="G44" s="142"/>
      <c r="H44" s="140">
        <v>40.156999999999996</v>
      </c>
      <c r="I44" s="140">
        <v>41.045999999999999</v>
      </c>
      <c r="J44" s="141">
        <v>41.066000000000003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40.790999999999997</v>
      </c>
      <c r="D45" s="142"/>
      <c r="E45" s="140">
        <v>40.121000000000002</v>
      </c>
      <c r="F45" s="140">
        <v>40.384</v>
      </c>
      <c r="G45" s="142"/>
      <c r="H45" s="140">
        <v>40.143000000000001</v>
      </c>
      <c r="I45" s="140">
        <v>40.968000000000004</v>
      </c>
      <c r="J45" s="141">
        <v>40.935000000000002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41.344999999999999</v>
      </c>
      <c r="D46" s="142"/>
      <c r="E46" s="140">
        <v>40.225999999999999</v>
      </c>
      <c r="F46" s="140">
        <v>40.448999999999998</v>
      </c>
      <c r="G46" s="142"/>
      <c r="H46" s="140">
        <v>40.265000000000001</v>
      </c>
      <c r="I46" s="140">
        <v>40.81</v>
      </c>
      <c r="J46" s="141">
        <v>41.024999999999999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40.546999999999997</v>
      </c>
      <c r="D47" s="142"/>
      <c r="E47" s="140">
        <v>40.204999999999998</v>
      </c>
      <c r="F47" s="140">
        <v>40.576999999999998</v>
      </c>
      <c r="G47" s="142"/>
      <c r="H47" s="140">
        <v>40.378</v>
      </c>
      <c r="I47" s="140">
        <v>40.863999999999997</v>
      </c>
      <c r="J47" s="141">
        <v>41.005000000000003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40.533999999999999</v>
      </c>
      <c r="D48" s="142"/>
      <c r="E48" s="140">
        <v>40.640999999999998</v>
      </c>
      <c r="F48" s="140">
        <v>40.362000000000002</v>
      </c>
      <c r="G48" s="142"/>
      <c r="H48" s="140">
        <v>40.103999999999999</v>
      </c>
      <c r="I48" s="140">
        <v>40.795000000000002</v>
      </c>
      <c r="J48" s="141">
        <v>40.993000000000002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39">
        <v>40.825000000000003</v>
      </c>
      <c r="D49" s="142"/>
      <c r="E49" s="140">
        <v>40.148000000000003</v>
      </c>
      <c r="F49" s="140">
        <v>40.591000000000001</v>
      </c>
      <c r="G49" s="142"/>
      <c r="H49" s="140">
        <v>40.293999999999997</v>
      </c>
      <c r="I49" s="140">
        <v>40.893999999999998</v>
      </c>
      <c r="J49" s="141">
        <v>40.924999999999997</v>
      </c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39">
        <v>40.676000000000002</v>
      </c>
      <c r="D50" s="142"/>
      <c r="E50" s="140">
        <v>40.229999999999997</v>
      </c>
      <c r="F50" s="140">
        <v>40.468000000000004</v>
      </c>
      <c r="G50" s="142"/>
      <c r="H50" s="140">
        <v>40.128999999999998</v>
      </c>
      <c r="I50" s="140">
        <v>40.792999999999999</v>
      </c>
      <c r="J50" s="141">
        <v>40.976999999999997</v>
      </c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39">
        <v>40.942</v>
      </c>
      <c r="D51" s="142"/>
      <c r="E51" s="140">
        <v>40.527999999999999</v>
      </c>
      <c r="F51" s="140">
        <v>40.487000000000002</v>
      </c>
      <c r="G51" s="142"/>
      <c r="H51" s="140">
        <v>40.185000000000002</v>
      </c>
      <c r="I51" s="140">
        <v>40.962000000000003</v>
      </c>
      <c r="J51" s="141">
        <v>41.095999999999997</v>
      </c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39">
        <v>40.93</v>
      </c>
      <c r="D52" s="142"/>
      <c r="E52" s="140">
        <v>40.491999999999997</v>
      </c>
      <c r="F52" s="140">
        <v>40.405000000000001</v>
      </c>
      <c r="G52" s="142"/>
      <c r="H52" s="140">
        <v>40.713000000000001</v>
      </c>
      <c r="I52" s="140">
        <v>40.664999999999999</v>
      </c>
      <c r="J52" s="141">
        <v>40.893000000000001</v>
      </c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39">
        <v>40.831000000000003</v>
      </c>
      <c r="D53" s="142"/>
      <c r="E53" s="140">
        <v>41.371000000000002</v>
      </c>
      <c r="F53" s="140">
        <v>40.563000000000002</v>
      </c>
      <c r="G53" s="142"/>
      <c r="H53" s="140">
        <v>40.198</v>
      </c>
      <c r="I53" s="140">
        <v>40.768000000000001</v>
      </c>
      <c r="J53" s="141">
        <v>40.841999999999999</v>
      </c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39">
        <v>40.996000000000002</v>
      </c>
      <c r="D54" s="142"/>
      <c r="E54" s="140">
        <v>40.235999999999997</v>
      </c>
      <c r="F54" s="140">
        <v>40.613999999999997</v>
      </c>
      <c r="G54" s="142"/>
      <c r="H54" s="140">
        <v>40.277999999999999</v>
      </c>
      <c r="I54" s="140">
        <v>40.790999999999997</v>
      </c>
      <c r="J54" s="141">
        <v>41.106000000000002</v>
      </c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39">
        <v>41.241</v>
      </c>
      <c r="D55" s="142"/>
      <c r="E55" s="140">
        <v>40.271000000000001</v>
      </c>
      <c r="F55" s="140">
        <v>40.371000000000002</v>
      </c>
      <c r="G55" s="142"/>
      <c r="H55" s="140">
        <v>40.216999999999999</v>
      </c>
      <c r="I55" s="140">
        <v>40.991999999999997</v>
      </c>
      <c r="J55" s="141">
        <v>41.024999999999999</v>
      </c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39">
        <v>41.537999999999997</v>
      </c>
      <c r="D56" s="142"/>
      <c r="E56" s="140">
        <v>40.406999999999996</v>
      </c>
      <c r="F56" s="140">
        <v>40.484000000000002</v>
      </c>
      <c r="G56" s="142"/>
      <c r="H56" s="140">
        <v>40.262999999999998</v>
      </c>
      <c r="I56" s="140">
        <v>40.829000000000001</v>
      </c>
      <c r="J56" s="141">
        <v>41.064</v>
      </c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39">
        <v>40.874000000000002</v>
      </c>
      <c r="D57" s="142"/>
      <c r="E57" s="140">
        <v>40.323999999999998</v>
      </c>
      <c r="F57" s="140">
        <v>40.536000000000001</v>
      </c>
      <c r="G57" s="142"/>
      <c r="H57" s="140">
        <v>40.271000000000001</v>
      </c>
      <c r="I57" s="140">
        <v>40.783999999999999</v>
      </c>
      <c r="J57" s="141">
        <v>41.110999999999997</v>
      </c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39">
        <v>40.822000000000003</v>
      </c>
      <c r="D58" s="142"/>
      <c r="E58" s="140">
        <v>40.207000000000001</v>
      </c>
      <c r="F58" s="140">
        <v>40.350999999999999</v>
      </c>
      <c r="G58" s="142"/>
      <c r="H58" s="140">
        <v>40.305</v>
      </c>
      <c r="I58" s="140">
        <v>41.143999999999998</v>
      </c>
      <c r="J58" s="141">
        <v>41.369</v>
      </c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39">
        <v>41.063000000000002</v>
      </c>
      <c r="D59" s="142"/>
      <c r="E59" s="140">
        <v>40.039000000000001</v>
      </c>
      <c r="F59" s="140">
        <v>40.536999999999999</v>
      </c>
      <c r="G59" s="142"/>
      <c r="H59" s="140">
        <v>40.191000000000003</v>
      </c>
      <c r="I59" s="142"/>
      <c r="J59" s="141">
        <v>40.82</v>
      </c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39">
        <v>40.686999999999998</v>
      </c>
      <c r="D60" s="142"/>
      <c r="E60" s="140">
        <v>40.17</v>
      </c>
      <c r="F60" s="140">
        <v>40.485999999999997</v>
      </c>
      <c r="G60" s="142"/>
      <c r="H60" s="140">
        <v>40.262999999999998</v>
      </c>
      <c r="I60" s="142"/>
      <c r="J60" s="141">
        <v>40.951000000000001</v>
      </c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39">
        <v>40.774000000000001</v>
      </c>
      <c r="D61" s="142"/>
      <c r="E61" s="140">
        <v>40.067</v>
      </c>
      <c r="F61" s="140">
        <v>40.72</v>
      </c>
      <c r="G61" s="142"/>
      <c r="H61" s="140">
        <v>40.332000000000001</v>
      </c>
      <c r="I61" s="142"/>
      <c r="J61" s="141">
        <v>40.936</v>
      </c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2"/>
      <c r="E62" s="140">
        <v>40.363</v>
      </c>
      <c r="F62" s="140">
        <v>40.338999999999999</v>
      </c>
      <c r="G62" s="142"/>
      <c r="H62" s="140">
        <v>40.213000000000001</v>
      </c>
      <c r="I62" s="142"/>
      <c r="J62" s="141">
        <v>40.831000000000003</v>
      </c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2"/>
      <c r="E63" s="140">
        <v>40.168999999999997</v>
      </c>
      <c r="F63" s="140">
        <v>40.25</v>
      </c>
      <c r="G63" s="142"/>
      <c r="H63" s="140">
        <v>40.164000000000001</v>
      </c>
      <c r="I63" s="142"/>
      <c r="J63" s="141">
        <v>40.909999999999997</v>
      </c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2"/>
      <c r="E64" s="140">
        <v>40.176000000000002</v>
      </c>
      <c r="F64" s="140">
        <v>40.926000000000002</v>
      </c>
      <c r="G64" s="142"/>
      <c r="H64" s="140">
        <v>40.414000000000001</v>
      </c>
      <c r="I64" s="142"/>
      <c r="J64" s="141">
        <v>41.082000000000001</v>
      </c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2"/>
      <c r="E65" s="140">
        <v>40.159999999999997</v>
      </c>
      <c r="F65" s="140">
        <v>40.137999999999998</v>
      </c>
      <c r="G65" s="142"/>
      <c r="H65" s="140">
        <v>40.170999999999999</v>
      </c>
      <c r="I65" s="142"/>
      <c r="J65" s="141">
        <v>42.002000000000002</v>
      </c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2"/>
      <c r="E66" s="140">
        <v>40.18</v>
      </c>
      <c r="F66" s="140">
        <v>40.331000000000003</v>
      </c>
      <c r="G66" s="142"/>
      <c r="H66" s="140">
        <v>40.484000000000002</v>
      </c>
      <c r="I66" s="142"/>
      <c r="J66" s="141">
        <v>41.523000000000003</v>
      </c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2"/>
      <c r="E67" s="140">
        <v>40.128999999999998</v>
      </c>
      <c r="F67" s="140">
        <v>40.673999999999999</v>
      </c>
      <c r="G67" s="142"/>
      <c r="H67" s="140">
        <v>40.277000000000001</v>
      </c>
      <c r="I67" s="142"/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2"/>
      <c r="E68" s="140">
        <v>40.722000000000001</v>
      </c>
      <c r="F68" s="140">
        <v>40.454999999999998</v>
      </c>
      <c r="G68" s="142"/>
      <c r="H68" s="140">
        <v>40.110999999999997</v>
      </c>
      <c r="I68" s="142"/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2"/>
      <c r="E69" s="142"/>
      <c r="F69" s="140">
        <v>41.088999999999999</v>
      </c>
      <c r="G69" s="142"/>
      <c r="H69" s="140">
        <v>40.229999999999997</v>
      </c>
      <c r="I69" s="142"/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2"/>
      <c r="E70" s="142"/>
      <c r="F70" s="140">
        <v>42.037999999999997</v>
      </c>
      <c r="G70" s="142"/>
      <c r="H70" s="140">
        <v>40.094000000000001</v>
      </c>
      <c r="I70" s="142"/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2"/>
      <c r="E71" s="142"/>
      <c r="F71" s="142"/>
      <c r="G71" s="142"/>
      <c r="H71" s="140">
        <v>40.232999999999997</v>
      </c>
      <c r="I71" s="142"/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2"/>
      <c r="E72" s="142"/>
      <c r="F72" s="142"/>
      <c r="G72" s="142"/>
      <c r="H72" s="140">
        <v>40.203000000000003</v>
      </c>
      <c r="I72" s="142"/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2"/>
      <c r="E73" s="142"/>
      <c r="F73" s="142"/>
      <c r="G73" s="142"/>
      <c r="H73" s="140">
        <v>40.145000000000003</v>
      </c>
      <c r="I73" s="142"/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2"/>
      <c r="E74" s="142"/>
      <c r="F74" s="142"/>
      <c r="G74" s="142"/>
      <c r="H74" s="140">
        <v>40.234999999999999</v>
      </c>
      <c r="I74" s="142"/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2"/>
      <c r="E75" s="142"/>
      <c r="F75" s="142"/>
      <c r="G75" s="142"/>
      <c r="H75" s="140">
        <v>40.222999999999999</v>
      </c>
      <c r="I75" s="142"/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2"/>
      <c r="F76" s="142"/>
      <c r="G76" s="142"/>
      <c r="H76" s="140">
        <v>40.720999999999997</v>
      </c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2"/>
      <c r="F77" s="142"/>
      <c r="G77" s="142"/>
      <c r="H77" s="140">
        <v>40.674999999999997</v>
      </c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2"/>
      <c r="F78" s="142"/>
      <c r="G78" s="142"/>
      <c r="H78" s="140">
        <v>40.281999999999996</v>
      </c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2"/>
      <c r="F79" s="142"/>
      <c r="G79" s="142"/>
      <c r="H79" s="140">
        <v>40.162999999999997</v>
      </c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2"/>
      <c r="G80" s="142"/>
      <c r="H80" s="140">
        <v>40.252000000000002</v>
      </c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2"/>
      <c r="G81" s="142"/>
      <c r="H81" s="140">
        <v>40.155000000000001</v>
      </c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2"/>
      <c r="G82" s="142"/>
      <c r="H82" s="140">
        <v>40.225999999999999</v>
      </c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46"/>
      <c r="E83" s="146"/>
      <c r="F83" s="146"/>
      <c r="G83" s="146"/>
      <c r="H83" s="154">
        <v>40.332000000000001</v>
      </c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142"/>
      <c r="D84" s="142"/>
      <c r="E84" s="142"/>
      <c r="F84" s="142"/>
      <c r="G84" s="142"/>
      <c r="H84" s="142"/>
      <c r="I84" s="142"/>
      <c r="J84" s="142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7" customWidth="1"/>
    <col min="4" max="4" width="7.4414062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19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54</v>
      </c>
      <c r="C8" s="97">
        <v>69</v>
      </c>
      <c r="D8" s="98">
        <f>COUNTA(C21:C85)</f>
        <v>25</v>
      </c>
      <c r="E8" s="98">
        <f>COUNTA(C21:C85)</f>
        <v>25</v>
      </c>
      <c r="F8" s="102">
        <f>MIN(C21:C84)</f>
        <v>40.865000000000002</v>
      </c>
      <c r="G8" s="102">
        <f>AVERAGE(C21:C87)</f>
        <v>41.590760000000003</v>
      </c>
      <c r="H8" s="102">
        <f t="shared" ref="H8:H15" si="0">G8-F8</f>
        <v>0.72576000000000107</v>
      </c>
      <c r="I8" s="103">
        <v>1.2025462962962963E-2</v>
      </c>
      <c r="J8" s="104">
        <f t="shared" ref="J8:K8" si="1">I8</f>
        <v>1.2025462962962963E-2</v>
      </c>
      <c r="K8" s="105">
        <f t="shared" si="1"/>
        <v>1.2025462962962963E-2</v>
      </c>
      <c r="L8" s="106">
        <v>135.40700000000001</v>
      </c>
      <c r="M8" s="155">
        <v>91.918000000000006</v>
      </c>
      <c r="N8" s="107"/>
      <c r="O8" s="108"/>
      <c r="P8" s="108"/>
    </row>
    <row r="9" spans="1:16" ht="30.75" customHeight="1" x14ac:dyDescent="0.3">
      <c r="A9" s="96">
        <v>2</v>
      </c>
      <c r="B9" s="97" t="s">
        <v>54</v>
      </c>
      <c r="C9" s="97">
        <v>18</v>
      </c>
      <c r="D9" s="98">
        <f>COUNTA(D21:D85)+D8+1</f>
        <v>45</v>
      </c>
      <c r="E9" s="98">
        <f>COUNTA(D21:D85)+1</f>
        <v>20</v>
      </c>
      <c r="F9" s="102">
        <f>MIN(D21:D84)</f>
        <v>40.784999999999997</v>
      </c>
      <c r="G9" s="102">
        <f>AVERAGE(D21:D86)</f>
        <v>41.1227894736842</v>
      </c>
      <c r="H9" s="102">
        <f t="shared" si="0"/>
        <v>0.33778947368420376</v>
      </c>
      <c r="I9" s="156">
        <v>2.267361111111111E-2</v>
      </c>
      <c r="J9" s="110">
        <f t="shared" ref="J9:J15" si="2">I9-I8</f>
        <v>1.0648148148148146E-2</v>
      </c>
      <c r="K9" s="111">
        <f>J9+K8</f>
        <v>2.267361111111111E-2</v>
      </c>
      <c r="L9" s="106">
        <v>133.67400000000001</v>
      </c>
      <c r="M9" s="106">
        <v>91.474000000000004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55</v>
      </c>
      <c r="C10" s="97">
        <v>9</v>
      </c>
      <c r="D10" s="98">
        <f>COUNTA(E21:E85)+D9+1</f>
        <v>92</v>
      </c>
      <c r="E10" s="98">
        <f>COUNTA(E21:E85)+1</f>
        <v>47</v>
      </c>
      <c r="F10" s="115">
        <f>MIN(E21:E86)</f>
        <v>40.491</v>
      </c>
      <c r="G10" s="102">
        <f>AVERAGE(E21:E87)</f>
        <v>40.799108695652173</v>
      </c>
      <c r="H10" s="102">
        <f t="shared" si="0"/>
        <v>0.30810869565217303</v>
      </c>
      <c r="I10" s="103">
        <v>4.5949074074074073E-2</v>
      </c>
      <c r="J10" s="110">
        <f t="shared" si="2"/>
        <v>2.3275462962962963E-2</v>
      </c>
      <c r="K10" s="111">
        <f>J10</f>
        <v>2.3275462962962963E-2</v>
      </c>
      <c r="L10" s="106">
        <v>134.14699999999999</v>
      </c>
      <c r="M10" s="106">
        <v>92.111999999999995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55</v>
      </c>
      <c r="C11" s="97">
        <v>3</v>
      </c>
      <c r="D11" s="98">
        <f>COUNTA(F21:F85)+D10+1</f>
        <v>144</v>
      </c>
      <c r="E11" s="99">
        <f>COUNTA(F21:F85)+1</f>
        <v>52</v>
      </c>
      <c r="F11" s="121">
        <f>MIN(F21:F86)</f>
        <v>40.481000000000002</v>
      </c>
      <c r="G11" s="101">
        <f>AVERAGE(F21:F86)</f>
        <v>40.76364705882353</v>
      </c>
      <c r="H11" s="102">
        <f t="shared" si="0"/>
        <v>0.28264705882352814</v>
      </c>
      <c r="I11" s="103">
        <v>7.1574074074074068E-2</v>
      </c>
      <c r="J11" s="110">
        <f t="shared" si="2"/>
        <v>2.5624999999999995E-2</v>
      </c>
      <c r="K11" s="111">
        <f>J11+K10</f>
        <v>4.8900462962962958E-2</v>
      </c>
      <c r="L11" s="106">
        <v>132.41</v>
      </c>
      <c r="M11" s="112">
        <v>90.742000000000004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54</v>
      </c>
      <c r="C12" s="97">
        <v>21</v>
      </c>
      <c r="D12" s="98">
        <f>COUNTA(G21:G85)+D11+1</f>
        <v>202</v>
      </c>
      <c r="E12" s="99">
        <f>COUNTA(G21:G85)+1</f>
        <v>58</v>
      </c>
      <c r="F12" s="100">
        <f>MIN(G21:G86)</f>
        <v>40.232999999999997</v>
      </c>
      <c r="G12" s="101">
        <f>AVERAGE(G21:G886)</f>
        <v>40.554508771929818</v>
      </c>
      <c r="H12" s="102">
        <f t="shared" si="0"/>
        <v>0.32150877192982108</v>
      </c>
      <c r="I12" s="103">
        <v>9.9849537037037042E-2</v>
      </c>
      <c r="J12" s="110">
        <f t="shared" si="2"/>
        <v>2.8275462962962974E-2</v>
      </c>
      <c r="K12" s="111">
        <f>J12+K9</f>
        <v>5.0949074074074084E-2</v>
      </c>
      <c r="L12" s="106">
        <v>133.09200000000001</v>
      </c>
      <c r="M12" s="106">
        <v>91.522000000000006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55</v>
      </c>
      <c r="C13" s="97">
        <v>9</v>
      </c>
      <c r="D13" s="98">
        <f>COUNTA(H21:H83)+D12+1</f>
        <v>231</v>
      </c>
      <c r="E13" s="98">
        <f>COUNTA(H21:H83)+1</f>
        <v>29</v>
      </c>
      <c r="F13" s="109">
        <f>MIN(H21:H85)</f>
        <v>40.598999999999997</v>
      </c>
      <c r="G13" s="102">
        <f>AVERAGE(H21:H85)</f>
        <v>40.833821428571433</v>
      </c>
      <c r="H13" s="102">
        <f t="shared" si="0"/>
        <v>0.23482142857143629</v>
      </c>
      <c r="I13" s="103">
        <v>0.11461805555555556</v>
      </c>
      <c r="J13" s="110">
        <f t="shared" si="2"/>
        <v>1.4768518518518514E-2</v>
      </c>
      <c r="K13" s="114">
        <f t="shared" ref="K13:K15" si="3">J13+K11</f>
        <v>6.3668981481481479E-2</v>
      </c>
      <c r="L13" s="106">
        <v>132.27799999999999</v>
      </c>
      <c r="M13" s="106">
        <v>91.031999999999996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54</v>
      </c>
      <c r="C14" s="97">
        <v>1</v>
      </c>
      <c r="D14" s="98">
        <f>COUNTA(I21:I85)+D13+1</f>
        <v>293</v>
      </c>
      <c r="E14" s="98">
        <f>COUNTA(I21:I85)+1</f>
        <v>62</v>
      </c>
      <c r="F14" s="102">
        <f>MIN(I21:I86)</f>
        <v>40.283000000000001</v>
      </c>
      <c r="G14" s="102">
        <f>AVERAGE(I21:I86)</f>
        <v>40.54939344262295</v>
      </c>
      <c r="H14" s="102">
        <f t="shared" si="0"/>
        <v>0.26639344262294884</v>
      </c>
      <c r="I14" s="103">
        <v>0.14479166666666668</v>
      </c>
      <c r="J14" s="110">
        <f t="shared" si="2"/>
        <v>3.0173611111111123E-2</v>
      </c>
      <c r="K14" s="116">
        <f t="shared" si="3"/>
        <v>8.11226851851852E-2</v>
      </c>
      <c r="L14" s="106">
        <v>132.59</v>
      </c>
      <c r="M14" s="112">
        <v>90.646000000000001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55</v>
      </c>
      <c r="C15" s="118">
        <v>18</v>
      </c>
      <c r="D15" s="119">
        <f>COUNTA(J21:J85)+D14+1</f>
        <v>338</v>
      </c>
      <c r="E15" s="119">
        <f>COUNTA(J21:J85)+1</f>
        <v>45</v>
      </c>
      <c r="F15" s="123">
        <f>MIN(J21:J86)</f>
        <v>40.481999999999999</v>
      </c>
      <c r="G15" s="123">
        <f>AVERAGE(J21:J86)</f>
        <v>40.805704545454553</v>
      </c>
      <c r="H15" s="123">
        <f t="shared" si="0"/>
        <v>0.32370454545455374</v>
      </c>
      <c r="I15" s="124" t="str">
        <f>'Загальні результати'!H6</f>
        <v>4:00:21</v>
      </c>
      <c r="J15" s="124">
        <f t="shared" si="2"/>
        <v>2.2118055555555544E-2</v>
      </c>
      <c r="K15" s="125">
        <f t="shared" si="3"/>
        <v>8.5787037037037023E-2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AVERAGE(F8,F9,F12,F14)</f>
        <v>40.541499999999999</v>
      </c>
      <c r="G16" s="109">
        <f>AVERAGE(C21:D87,G21:G83,I21:I85)</f>
        <v>40.77914814814816</v>
      </c>
      <c r="H16" s="109">
        <f>AVERAGE(H8,H9,H12,H14)</f>
        <v>0.41286292205924369</v>
      </c>
      <c r="I16" s="151" t="s">
        <v>101</v>
      </c>
      <c r="J16" s="129"/>
      <c r="K16" s="130" t="s">
        <v>95</v>
      </c>
      <c r="L16" s="131">
        <f>AVERAGE(L8:L14)</f>
        <v>133.37114285714287</v>
      </c>
      <c r="M16" s="131">
        <f>AVERAGE(M8:M14)-90</f>
        <v>1.3494285714285752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AVERAGE(F10,F11,F15,F13)</f>
        <v>40.513249999999999</v>
      </c>
      <c r="G17" s="157">
        <f>AVERAGE(E21:F83,H21:H76,J21:J83)</f>
        <v>40.795875739644998</v>
      </c>
      <c r="H17" s="102">
        <f>AVERAGE(H10,H11,H15,H13)</f>
        <v>0.2873204321254228</v>
      </c>
      <c r="I17" s="152" t="s">
        <v>102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40.527375000000006</v>
      </c>
      <c r="G18" s="132">
        <f>AVERAGE(C21:J83)</f>
        <v>40.787688821752255</v>
      </c>
      <c r="H18" s="132">
        <f>AVERAGE(H8:H15)</f>
        <v>0.35009167709233324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Резанко Ольга</v>
      </c>
      <c r="D20" s="133" t="str">
        <f>B9</f>
        <v>Резанко Ольга</v>
      </c>
      <c r="E20" s="133" t="str">
        <f>B10</f>
        <v>Шиленко Олександр</v>
      </c>
      <c r="F20" s="133" t="str">
        <f>B11</f>
        <v>Шиленко Олександр</v>
      </c>
      <c r="G20" s="133" t="str">
        <f>B12</f>
        <v>Резанко Ольга</v>
      </c>
      <c r="H20" s="133" t="str">
        <f>B13</f>
        <v>Шиленко Олександр</v>
      </c>
      <c r="I20" s="133" t="str">
        <f>B14</f>
        <v>Резанко Ольга</v>
      </c>
      <c r="J20" s="158" t="str">
        <f>B15</f>
        <v>Шиленко Олександр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46.061</v>
      </c>
      <c r="D21" s="137">
        <v>41.665999999999997</v>
      </c>
      <c r="E21" s="137">
        <v>41.173000000000002</v>
      </c>
      <c r="F21" s="137">
        <v>40.695</v>
      </c>
      <c r="G21" s="137">
        <v>40.915999999999997</v>
      </c>
      <c r="H21" s="137">
        <v>40.936</v>
      </c>
      <c r="I21" s="137">
        <v>40.741</v>
      </c>
      <c r="J21" s="138">
        <v>41.27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42.796999999999997</v>
      </c>
      <c r="D22" s="140">
        <v>41.261000000000003</v>
      </c>
      <c r="E22" s="140">
        <v>41.189</v>
      </c>
      <c r="F22" s="140">
        <v>40.557000000000002</v>
      </c>
      <c r="G22" s="140">
        <v>40.968000000000004</v>
      </c>
      <c r="H22" s="140">
        <v>40.783999999999999</v>
      </c>
      <c r="I22" s="140">
        <v>40.472999999999999</v>
      </c>
      <c r="J22" s="141">
        <v>41.192999999999998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42.728999999999999</v>
      </c>
      <c r="D23" s="140">
        <v>41.207999999999998</v>
      </c>
      <c r="E23" s="140">
        <v>40.923000000000002</v>
      </c>
      <c r="F23" s="140">
        <v>40.706000000000003</v>
      </c>
      <c r="G23" s="140">
        <v>41.115000000000002</v>
      </c>
      <c r="H23" s="140">
        <v>41.027999999999999</v>
      </c>
      <c r="I23" s="140">
        <v>40.427999999999997</v>
      </c>
      <c r="J23" s="141">
        <v>41.029000000000003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42.792000000000002</v>
      </c>
      <c r="D24" s="140">
        <v>41.021000000000001</v>
      </c>
      <c r="E24" s="140">
        <v>40.9</v>
      </c>
      <c r="F24" s="140">
        <v>40.621000000000002</v>
      </c>
      <c r="G24" s="140">
        <v>40.814</v>
      </c>
      <c r="H24" s="140">
        <v>40.752000000000002</v>
      </c>
      <c r="I24" s="140">
        <v>40.884999999999998</v>
      </c>
      <c r="J24" s="141">
        <v>41.026000000000003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41.548000000000002</v>
      </c>
      <c r="D25" s="140">
        <v>40.948999999999998</v>
      </c>
      <c r="E25" s="140">
        <v>40.759</v>
      </c>
      <c r="F25" s="140">
        <v>40.481000000000002</v>
      </c>
      <c r="G25" s="140">
        <v>40.554000000000002</v>
      </c>
      <c r="H25" s="140">
        <v>40.719000000000001</v>
      </c>
      <c r="I25" s="140">
        <v>40.4</v>
      </c>
      <c r="J25" s="141">
        <v>40.643999999999998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41.209000000000003</v>
      </c>
      <c r="D26" s="140">
        <v>41.121000000000002</v>
      </c>
      <c r="E26" s="140">
        <v>40.67</v>
      </c>
      <c r="F26" s="140">
        <v>40.636000000000003</v>
      </c>
      <c r="G26" s="140">
        <v>40.558</v>
      </c>
      <c r="H26" s="140">
        <v>40.661999999999999</v>
      </c>
      <c r="I26" s="140">
        <v>40.404000000000003</v>
      </c>
      <c r="J26" s="141">
        <v>40.828000000000003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41.139000000000003</v>
      </c>
      <c r="D27" s="140">
        <v>41.643000000000001</v>
      </c>
      <c r="E27" s="140">
        <v>40.802999999999997</v>
      </c>
      <c r="F27" s="140">
        <v>40.610999999999997</v>
      </c>
      <c r="G27" s="140">
        <v>40.404000000000003</v>
      </c>
      <c r="H27" s="140">
        <v>40.878</v>
      </c>
      <c r="I27" s="140">
        <v>40.508000000000003</v>
      </c>
      <c r="J27" s="141">
        <v>40.746000000000002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41.134</v>
      </c>
      <c r="D28" s="140">
        <v>41.353999999999999</v>
      </c>
      <c r="E28" s="140">
        <v>41.069000000000003</v>
      </c>
      <c r="F28" s="140">
        <v>40.570999999999998</v>
      </c>
      <c r="G28" s="140">
        <v>40.459000000000003</v>
      </c>
      <c r="H28" s="140">
        <v>40.844999999999999</v>
      </c>
      <c r="I28" s="140">
        <v>40.49</v>
      </c>
      <c r="J28" s="141">
        <v>40.951000000000001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41.290999999999997</v>
      </c>
      <c r="D29" s="140">
        <v>41.311</v>
      </c>
      <c r="E29" s="140">
        <v>40.646999999999998</v>
      </c>
      <c r="F29" s="140">
        <v>40.567</v>
      </c>
      <c r="G29" s="140">
        <v>40.622</v>
      </c>
      <c r="H29" s="140">
        <v>40.743000000000002</v>
      </c>
      <c r="I29" s="140">
        <v>40.457999999999998</v>
      </c>
      <c r="J29" s="141">
        <v>40.688000000000002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42.348999999999997</v>
      </c>
      <c r="D30" s="140">
        <v>40.911999999999999</v>
      </c>
      <c r="E30" s="140">
        <v>40.642000000000003</v>
      </c>
      <c r="F30" s="140">
        <v>40.555</v>
      </c>
      <c r="G30" s="140">
        <v>40.545999999999999</v>
      </c>
      <c r="H30" s="140">
        <v>40.674999999999997</v>
      </c>
      <c r="I30" s="140">
        <v>40.405000000000001</v>
      </c>
      <c r="J30" s="141">
        <v>40.829000000000001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41.326000000000001</v>
      </c>
      <c r="D31" s="140">
        <v>40.911999999999999</v>
      </c>
      <c r="E31" s="140">
        <v>40.750999999999998</v>
      </c>
      <c r="F31" s="140">
        <v>40.594000000000001</v>
      </c>
      <c r="G31" s="140">
        <v>40.537999999999997</v>
      </c>
      <c r="H31" s="140">
        <v>40.859000000000002</v>
      </c>
      <c r="I31" s="140">
        <v>40.530999999999999</v>
      </c>
      <c r="J31" s="141">
        <v>40.823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41.308999999999997</v>
      </c>
      <c r="D32" s="140">
        <v>41.048999999999999</v>
      </c>
      <c r="E32" s="140">
        <v>40.811999999999998</v>
      </c>
      <c r="F32" s="140">
        <v>40.701999999999998</v>
      </c>
      <c r="G32" s="140">
        <v>40.496000000000002</v>
      </c>
      <c r="H32" s="140">
        <v>40.841999999999999</v>
      </c>
      <c r="I32" s="140">
        <v>40.524000000000001</v>
      </c>
      <c r="J32" s="141">
        <v>40.752000000000002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41.069000000000003</v>
      </c>
      <c r="D33" s="140">
        <v>41.06</v>
      </c>
      <c r="E33" s="140">
        <v>40.793999999999997</v>
      </c>
      <c r="F33" s="140">
        <v>40.636000000000003</v>
      </c>
      <c r="G33" s="140">
        <v>40.590000000000003</v>
      </c>
      <c r="H33" s="140">
        <v>40.817</v>
      </c>
      <c r="I33" s="140">
        <v>40.283000000000001</v>
      </c>
      <c r="J33" s="141">
        <v>40.817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41.241999999999997</v>
      </c>
      <c r="D34" s="140">
        <v>40.978999999999999</v>
      </c>
      <c r="E34" s="140">
        <v>40.603000000000002</v>
      </c>
      <c r="F34" s="140">
        <v>40.715000000000003</v>
      </c>
      <c r="G34" s="140">
        <v>40.503999999999998</v>
      </c>
      <c r="H34" s="140">
        <v>40.786000000000001</v>
      </c>
      <c r="I34" s="140">
        <v>40.475000000000001</v>
      </c>
      <c r="J34" s="141">
        <v>40.709000000000003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40.932000000000002</v>
      </c>
      <c r="D35" s="140">
        <v>40.844000000000001</v>
      </c>
      <c r="E35" s="140">
        <v>40.994</v>
      </c>
      <c r="F35" s="140">
        <v>40.706000000000003</v>
      </c>
      <c r="G35" s="140">
        <v>40.454999999999998</v>
      </c>
      <c r="H35" s="140">
        <v>40.902999999999999</v>
      </c>
      <c r="I35" s="140">
        <v>41.067</v>
      </c>
      <c r="J35" s="141">
        <v>40.776000000000003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40.994</v>
      </c>
      <c r="D36" s="140">
        <v>40.970999999999997</v>
      </c>
      <c r="E36" s="140">
        <v>40.619</v>
      </c>
      <c r="F36" s="140">
        <v>40.771000000000001</v>
      </c>
      <c r="G36" s="140">
        <v>40.515999999999998</v>
      </c>
      <c r="H36" s="140">
        <v>40.598999999999997</v>
      </c>
      <c r="I36" s="140">
        <v>40.430999999999997</v>
      </c>
      <c r="J36" s="141">
        <v>40.64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40.904000000000003</v>
      </c>
      <c r="D37" s="140">
        <v>40.784999999999997</v>
      </c>
      <c r="E37" s="140">
        <v>40.780999999999999</v>
      </c>
      <c r="F37" s="140">
        <v>40.619999999999997</v>
      </c>
      <c r="G37" s="140">
        <v>40.630000000000003</v>
      </c>
      <c r="H37" s="140">
        <v>40.884999999999998</v>
      </c>
      <c r="I37" s="140">
        <v>40.402999999999999</v>
      </c>
      <c r="J37" s="141">
        <v>40.613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40.951000000000001</v>
      </c>
      <c r="D38" s="140">
        <v>41.19</v>
      </c>
      <c r="E38" s="140">
        <v>40.539000000000001</v>
      </c>
      <c r="F38" s="140">
        <v>40.683</v>
      </c>
      <c r="G38" s="140">
        <v>40.515999999999998</v>
      </c>
      <c r="H38" s="140">
        <v>41.176000000000002</v>
      </c>
      <c r="I38" s="140">
        <v>40.616999999999997</v>
      </c>
      <c r="J38" s="141">
        <v>40.944000000000003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41.029000000000003</v>
      </c>
      <c r="D39" s="140">
        <v>41.097000000000001</v>
      </c>
      <c r="E39" s="140">
        <v>40.639000000000003</v>
      </c>
      <c r="F39" s="140">
        <v>40.683</v>
      </c>
      <c r="G39" s="140">
        <v>40.656999999999996</v>
      </c>
      <c r="H39" s="140">
        <v>40.911999999999999</v>
      </c>
      <c r="I39" s="140">
        <v>40.582999999999998</v>
      </c>
      <c r="J39" s="141">
        <v>40.692999999999998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40.865000000000002</v>
      </c>
      <c r="D40" s="142"/>
      <c r="E40" s="140">
        <v>40.695999999999998</v>
      </c>
      <c r="F40" s="140">
        <v>40.716000000000001</v>
      </c>
      <c r="G40" s="140">
        <v>40.439</v>
      </c>
      <c r="H40" s="140">
        <v>40.697000000000003</v>
      </c>
      <c r="I40" s="140">
        <v>40.485999999999997</v>
      </c>
      <c r="J40" s="141">
        <v>41.225000000000001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40.932000000000002</v>
      </c>
      <c r="D41" s="142"/>
      <c r="E41" s="140">
        <v>40.622999999999998</v>
      </c>
      <c r="F41" s="140">
        <v>40.707999999999998</v>
      </c>
      <c r="G41" s="140">
        <v>40.478000000000002</v>
      </c>
      <c r="H41" s="140">
        <v>40.787999999999997</v>
      </c>
      <c r="I41" s="140">
        <v>40.494999999999997</v>
      </c>
      <c r="J41" s="141">
        <v>40.704999999999998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41.219000000000001</v>
      </c>
      <c r="D42" s="142"/>
      <c r="E42" s="140">
        <v>40.725000000000001</v>
      </c>
      <c r="F42" s="140">
        <v>40.924999999999997</v>
      </c>
      <c r="G42" s="140">
        <v>40.406999999999996</v>
      </c>
      <c r="H42" s="140">
        <v>40.718000000000004</v>
      </c>
      <c r="I42" s="140">
        <v>40.435000000000002</v>
      </c>
      <c r="J42" s="141">
        <v>40.756999999999998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41.485999999999997</v>
      </c>
      <c r="D43" s="142"/>
      <c r="E43" s="140">
        <v>40.75</v>
      </c>
      <c r="F43" s="140">
        <v>41.21</v>
      </c>
      <c r="G43" s="140">
        <v>40.478999999999999</v>
      </c>
      <c r="H43" s="140">
        <v>41.28</v>
      </c>
      <c r="I43" s="140">
        <v>40.734999999999999</v>
      </c>
      <c r="J43" s="141">
        <v>40.631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41.143000000000001</v>
      </c>
      <c r="D44" s="142"/>
      <c r="E44" s="140">
        <v>40.764000000000003</v>
      </c>
      <c r="F44" s="140">
        <v>40.874000000000002</v>
      </c>
      <c r="G44" s="140">
        <v>40.488999999999997</v>
      </c>
      <c r="H44" s="140">
        <v>40.767000000000003</v>
      </c>
      <c r="I44" s="140">
        <v>40.732999999999997</v>
      </c>
      <c r="J44" s="141">
        <v>40.802999999999997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41.319000000000003</v>
      </c>
      <c r="D45" s="142"/>
      <c r="E45" s="140">
        <v>40.491</v>
      </c>
      <c r="F45" s="140">
        <v>40.826999999999998</v>
      </c>
      <c r="G45" s="140">
        <v>40.392000000000003</v>
      </c>
      <c r="H45" s="140">
        <v>40.750999999999998</v>
      </c>
      <c r="I45" s="140">
        <v>40.576000000000001</v>
      </c>
      <c r="J45" s="141">
        <v>40.796999999999997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43"/>
      <c r="D46" s="142"/>
      <c r="E46" s="140">
        <v>40.735999999999997</v>
      </c>
      <c r="F46" s="140">
        <v>40.875</v>
      </c>
      <c r="G46" s="140">
        <v>40.61</v>
      </c>
      <c r="H46" s="140">
        <v>40.737000000000002</v>
      </c>
      <c r="I46" s="140">
        <v>40.453000000000003</v>
      </c>
      <c r="J46" s="141">
        <v>40.841000000000001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43"/>
      <c r="D47" s="142"/>
      <c r="E47" s="140">
        <v>40.805999999999997</v>
      </c>
      <c r="F47" s="140">
        <v>40.734999999999999</v>
      </c>
      <c r="G47" s="140">
        <v>40.783000000000001</v>
      </c>
      <c r="H47" s="140">
        <v>40.779000000000003</v>
      </c>
      <c r="I47" s="140">
        <v>40.478999999999999</v>
      </c>
      <c r="J47" s="141">
        <v>40.793999999999997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43"/>
      <c r="D48" s="142"/>
      <c r="E48" s="140">
        <v>40.725999999999999</v>
      </c>
      <c r="F48" s="140">
        <v>40.959000000000003</v>
      </c>
      <c r="G48" s="140">
        <v>40.408000000000001</v>
      </c>
      <c r="H48" s="140">
        <v>41.029000000000003</v>
      </c>
      <c r="I48" s="140">
        <v>40.374000000000002</v>
      </c>
      <c r="J48" s="141">
        <v>40.796999999999997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43"/>
      <c r="D49" s="142"/>
      <c r="E49" s="140">
        <v>40.734000000000002</v>
      </c>
      <c r="F49" s="140">
        <v>40.752000000000002</v>
      </c>
      <c r="G49" s="140">
        <v>40.481000000000002</v>
      </c>
      <c r="H49" s="142"/>
      <c r="I49" s="140">
        <v>40.366999999999997</v>
      </c>
      <c r="J49" s="141">
        <v>40.561999999999998</v>
      </c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43"/>
      <c r="D50" s="142"/>
      <c r="E50" s="140">
        <v>40.639000000000003</v>
      </c>
      <c r="F50" s="140">
        <v>40.869999999999997</v>
      </c>
      <c r="G50" s="140">
        <v>40.679000000000002</v>
      </c>
      <c r="H50" s="142"/>
      <c r="I50" s="140">
        <v>40.482999999999997</v>
      </c>
      <c r="J50" s="141">
        <v>40.481999999999999</v>
      </c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43"/>
      <c r="D51" s="142"/>
      <c r="E51" s="140">
        <v>40.701000000000001</v>
      </c>
      <c r="F51" s="140">
        <v>40.642000000000003</v>
      </c>
      <c r="G51" s="140">
        <v>40.710999999999999</v>
      </c>
      <c r="H51" s="142"/>
      <c r="I51" s="140">
        <v>40.521000000000001</v>
      </c>
      <c r="J51" s="141">
        <v>40.649000000000001</v>
      </c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43"/>
      <c r="D52" s="142"/>
      <c r="E52" s="140">
        <v>40.683</v>
      </c>
      <c r="F52" s="140">
        <v>40.703000000000003</v>
      </c>
      <c r="G52" s="140">
        <v>40.569000000000003</v>
      </c>
      <c r="H52" s="142"/>
      <c r="I52" s="140">
        <v>40.58</v>
      </c>
      <c r="J52" s="141">
        <v>40.585999999999999</v>
      </c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43"/>
      <c r="D53" s="142"/>
      <c r="E53" s="140">
        <v>40.600999999999999</v>
      </c>
      <c r="F53" s="140">
        <v>40.738999999999997</v>
      </c>
      <c r="G53" s="140">
        <v>40.491999999999997</v>
      </c>
      <c r="H53" s="142"/>
      <c r="I53" s="140">
        <v>40.427</v>
      </c>
      <c r="J53" s="141">
        <v>40.676000000000002</v>
      </c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43"/>
      <c r="D54" s="142"/>
      <c r="E54" s="140">
        <v>40.731999999999999</v>
      </c>
      <c r="F54" s="140">
        <v>40.850999999999999</v>
      </c>
      <c r="G54" s="140">
        <v>40.518999999999998</v>
      </c>
      <c r="H54" s="142"/>
      <c r="I54" s="140">
        <v>40.479999999999997</v>
      </c>
      <c r="J54" s="141">
        <v>40.734000000000002</v>
      </c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43"/>
      <c r="D55" s="142"/>
      <c r="E55" s="140">
        <v>40.914000000000001</v>
      </c>
      <c r="F55" s="140">
        <v>40.85</v>
      </c>
      <c r="G55" s="140">
        <v>40.466000000000001</v>
      </c>
      <c r="H55" s="142"/>
      <c r="I55" s="140">
        <v>40.71</v>
      </c>
      <c r="J55" s="141">
        <v>40.752000000000002</v>
      </c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43"/>
      <c r="D56" s="142"/>
      <c r="E56" s="140">
        <v>41.607999999999997</v>
      </c>
      <c r="F56" s="140">
        <v>40.859000000000002</v>
      </c>
      <c r="G56" s="140">
        <v>40.529000000000003</v>
      </c>
      <c r="H56" s="142"/>
      <c r="I56" s="140">
        <v>40.481999999999999</v>
      </c>
      <c r="J56" s="141">
        <v>40.825000000000003</v>
      </c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2"/>
      <c r="E57" s="140">
        <v>41.256</v>
      </c>
      <c r="F57" s="140">
        <v>40.793999999999997</v>
      </c>
      <c r="G57" s="140">
        <v>40.232999999999997</v>
      </c>
      <c r="H57" s="142"/>
      <c r="I57" s="140">
        <v>40.625</v>
      </c>
      <c r="J57" s="141">
        <v>40.738999999999997</v>
      </c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2"/>
      <c r="E58" s="140">
        <v>41</v>
      </c>
      <c r="F58" s="140">
        <v>40.670999999999999</v>
      </c>
      <c r="G58" s="140">
        <v>40.319000000000003</v>
      </c>
      <c r="H58" s="142"/>
      <c r="I58" s="140">
        <v>40.518999999999998</v>
      </c>
      <c r="J58" s="141">
        <v>40.786999999999999</v>
      </c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2"/>
      <c r="E59" s="140">
        <v>40.722000000000001</v>
      </c>
      <c r="F59" s="140">
        <v>40.642000000000003</v>
      </c>
      <c r="G59" s="140">
        <v>40.395000000000003</v>
      </c>
      <c r="H59" s="142"/>
      <c r="I59" s="140">
        <v>40.488</v>
      </c>
      <c r="J59" s="141">
        <v>40.835000000000001</v>
      </c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2"/>
      <c r="E60" s="140">
        <v>40.652000000000001</v>
      </c>
      <c r="F60" s="140">
        <v>40.651000000000003</v>
      </c>
      <c r="G60" s="140">
        <v>40.484999999999999</v>
      </c>
      <c r="H60" s="142"/>
      <c r="I60" s="140">
        <v>40.514000000000003</v>
      </c>
      <c r="J60" s="141">
        <v>40.640999999999998</v>
      </c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2"/>
      <c r="E61" s="140">
        <v>40.659999999999997</v>
      </c>
      <c r="F61" s="140">
        <v>40.826999999999998</v>
      </c>
      <c r="G61" s="140">
        <v>40.526000000000003</v>
      </c>
      <c r="H61" s="142"/>
      <c r="I61" s="140">
        <v>40.466000000000001</v>
      </c>
      <c r="J61" s="141">
        <v>40.991</v>
      </c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2"/>
      <c r="E62" s="140">
        <v>40.74</v>
      </c>
      <c r="F62" s="140">
        <v>40.563000000000002</v>
      </c>
      <c r="G62" s="140">
        <v>40.904000000000003</v>
      </c>
      <c r="H62" s="142"/>
      <c r="I62" s="140">
        <v>40.664999999999999</v>
      </c>
      <c r="J62" s="141">
        <v>40.982999999999997</v>
      </c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2"/>
      <c r="E63" s="140">
        <v>40.738</v>
      </c>
      <c r="F63" s="140">
        <v>40.668999999999997</v>
      </c>
      <c r="G63" s="140">
        <v>40.372999999999998</v>
      </c>
      <c r="H63" s="142"/>
      <c r="I63" s="140">
        <v>40.683999999999997</v>
      </c>
      <c r="J63" s="141">
        <v>41.161000000000001</v>
      </c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2"/>
      <c r="E64" s="140">
        <v>40.704999999999998</v>
      </c>
      <c r="F64" s="140">
        <v>40.845999999999997</v>
      </c>
      <c r="G64" s="140">
        <v>40.512</v>
      </c>
      <c r="H64" s="142"/>
      <c r="I64" s="140">
        <v>40.462000000000003</v>
      </c>
      <c r="J64" s="141">
        <v>40.726999999999997</v>
      </c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2"/>
      <c r="E65" s="140">
        <v>41.152000000000001</v>
      </c>
      <c r="F65" s="140">
        <v>40.512999999999998</v>
      </c>
      <c r="G65" s="140">
        <v>40.515999999999998</v>
      </c>
      <c r="H65" s="142"/>
      <c r="I65" s="140">
        <v>40.542999999999999</v>
      </c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2"/>
      <c r="E66" s="140">
        <v>40.898000000000003</v>
      </c>
      <c r="F66" s="140">
        <v>40.845999999999997</v>
      </c>
      <c r="G66" s="140">
        <v>40.630000000000003</v>
      </c>
      <c r="H66" s="142"/>
      <c r="I66" s="140">
        <v>41.067</v>
      </c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2"/>
      <c r="E67" s="142"/>
      <c r="F67" s="140">
        <v>40.761000000000003</v>
      </c>
      <c r="G67" s="140">
        <v>40.427999999999997</v>
      </c>
      <c r="H67" s="142"/>
      <c r="I67" s="140">
        <v>40.448999999999998</v>
      </c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2"/>
      <c r="E68" s="142"/>
      <c r="F68" s="140">
        <v>40.844000000000001</v>
      </c>
      <c r="G68" s="140">
        <v>40.491</v>
      </c>
      <c r="H68" s="142"/>
      <c r="I68" s="140">
        <v>40.582999999999998</v>
      </c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2"/>
      <c r="E69" s="142"/>
      <c r="F69" s="140">
        <v>41.036999999999999</v>
      </c>
      <c r="G69" s="140">
        <v>40.530999999999999</v>
      </c>
      <c r="H69" s="142"/>
      <c r="I69" s="140">
        <v>40.759</v>
      </c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2"/>
      <c r="E70" s="142"/>
      <c r="F70" s="140">
        <v>41.003</v>
      </c>
      <c r="G70" s="140">
        <v>40.558</v>
      </c>
      <c r="H70" s="142"/>
      <c r="I70" s="140">
        <v>40.561</v>
      </c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2"/>
      <c r="E71" s="142"/>
      <c r="F71" s="140">
        <v>42.073999999999998</v>
      </c>
      <c r="G71" s="140">
        <v>40.448999999999998</v>
      </c>
      <c r="H71" s="142"/>
      <c r="I71" s="140">
        <v>40.500999999999998</v>
      </c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2"/>
      <c r="E72" s="142"/>
      <c r="F72" s="142"/>
      <c r="G72" s="140">
        <v>40.527999999999999</v>
      </c>
      <c r="H72" s="142"/>
      <c r="I72" s="140">
        <v>40.569000000000003</v>
      </c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2"/>
      <c r="E73" s="142"/>
      <c r="F73" s="142"/>
      <c r="G73" s="140">
        <v>40.402000000000001</v>
      </c>
      <c r="H73" s="142"/>
      <c r="I73" s="140">
        <v>40.396000000000001</v>
      </c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2"/>
      <c r="E74" s="142"/>
      <c r="F74" s="142"/>
      <c r="G74" s="140">
        <v>40.597000000000001</v>
      </c>
      <c r="H74" s="142"/>
      <c r="I74" s="140">
        <v>40.545000000000002</v>
      </c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2"/>
      <c r="E75" s="142"/>
      <c r="F75" s="142"/>
      <c r="G75" s="140">
        <v>40.625</v>
      </c>
      <c r="H75" s="142"/>
      <c r="I75" s="140">
        <v>40.518000000000001</v>
      </c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2"/>
      <c r="F76" s="142"/>
      <c r="G76" s="140">
        <v>40.551000000000002</v>
      </c>
      <c r="H76" s="142"/>
      <c r="I76" s="140">
        <v>40.460999999999999</v>
      </c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2"/>
      <c r="F77" s="142"/>
      <c r="G77" s="140">
        <v>40.765000000000001</v>
      </c>
      <c r="H77" s="142"/>
      <c r="I77" s="140">
        <v>40.645000000000003</v>
      </c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2"/>
      <c r="F78" s="142"/>
      <c r="G78" s="142"/>
      <c r="H78" s="142"/>
      <c r="I78" s="140">
        <v>40.558999999999997</v>
      </c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2"/>
      <c r="F79" s="142"/>
      <c r="G79" s="142"/>
      <c r="H79" s="142"/>
      <c r="I79" s="140">
        <v>40.677</v>
      </c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2"/>
      <c r="G80" s="142"/>
      <c r="H80" s="142"/>
      <c r="I80" s="140">
        <v>40.406999999999996</v>
      </c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2"/>
      <c r="G81" s="142"/>
      <c r="H81" s="142"/>
      <c r="I81" s="140">
        <v>40.927999999999997</v>
      </c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2"/>
      <c r="G82" s="142"/>
      <c r="H82" s="142"/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46"/>
      <c r="E83" s="146"/>
      <c r="F83" s="146"/>
      <c r="G83" s="146"/>
      <c r="H83" s="146"/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6.6640625" customWidth="1"/>
    <col min="4" max="4" width="6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21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50</v>
      </c>
      <c r="C8" s="97">
        <v>13</v>
      </c>
      <c r="D8" s="98">
        <f>COUNTA(C21:C85)</f>
        <v>28</v>
      </c>
      <c r="E8" s="98">
        <f>COUNTA(C21:C85)</f>
        <v>28</v>
      </c>
      <c r="F8" s="102">
        <f>MIN(C21:C84)</f>
        <v>40.884999999999998</v>
      </c>
      <c r="G8" s="102">
        <f>AVERAGE(C21:C87)</f>
        <v>41.48903571428572</v>
      </c>
      <c r="H8" s="102">
        <f t="shared" ref="H8:H15" si="0">G8-F8</f>
        <v>0.60403571428572178</v>
      </c>
      <c r="I8" s="103">
        <v>1.3495370370370371E-2</v>
      </c>
      <c r="J8" s="104">
        <f t="shared" ref="J8:K8" si="1">I8</f>
        <v>1.3495370370370371E-2</v>
      </c>
      <c r="K8" s="105">
        <f t="shared" si="1"/>
        <v>1.3495370370370371E-2</v>
      </c>
      <c r="L8" s="106">
        <v>132.10499999999999</v>
      </c>
      <c r="M8" s="112">
        <v>90.872</v>
      </c>
      <c r="N8" s="107"/>
      <c r="O8" s="108"/>
      <c r="P8" s="108"/>
    </row>
    <row r="9" spans="1:16" ht="30.75" customHeight="1" x14ac:dyDescent="0.3">
      <c r="A9" s="96">
        <v>2</v>
      </c>
      <c r="B9" s="97" t="s">
        <v>52</v>
      </c>
      <c r="C9" s="97">
        <v>44</v>
      </c>
      <c r="D9" s="98">
        <f>COUNTA(D21:D85)+D8+1</f>
        <v>65</v>
      </c>
      <c r="E9" s="98">
        <f>COUNTA(D21:D85)+1</f>
        <v>37</v>
      </c>
      <c r="F9" s="102">
        <f>MIN(D21:D84)</f>
        <v>40.564999999999998</v>
      </c>
      <c r="G9" s="102">
        <f>AVERAGE(D21:D86)</f>
        <v>40.898472222222217</v>
      </c>
      <c r="H9" s="102">
        <f t="shared" si="0"/>
        <v>0.33347222222221973</v>
      </c>
      <c r="I9" s="103">
        <v>3.2060185185185185E-2</v>
      </c>
      <c r="J9" s="110">
        <f t="shared" ref="J9:J15" si="2">I9-I8</f>
        <v>1.8564814814814812E-2</v>
      </c>
      <c r="K9" s="111">
        <f>J9</f>
        <v>1.8564814814814812E-2</v>
      </c>
      <c r="L9" s="106">
        <v>133.761</v>
      </c>
      <c r="M9" s="106">
        <v>91.933000000000007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50</v>
      </c>
      <c r="C10" s="97">
        <v>4</v>
      </c>
      <c r="D10" s="98">
        <f>COUNTA(E21:E85)+D9+1</f>
        <v>92</v>
      </c>
      <c r="E10" s="98">
        <f>COUNTA(E21:E85)+1</f>
        <v>27</v>
      </c>
      <c r="F10" s="115">
        <f>MIN(E21:E86)</f>
        <v>40.514000000000003</v>
      </c>
      <c r="G10" s="102">
        <f>AVERAGE(E21:E87)</f>
        <v>40.712038461538469</v>
      </c>
      <c r="H10" s="102">
        <f t="shared" si="0"/>
        <v>0.19803846153846649</v>
      </c>
      <c r="I10" s="103">
        <v>4.5856481481481484E-2</v>
      </c>
      <c r="J10" s="110">
        <f t="shared" si="2"/>
        <v>1.37962962962963E-2</v>
      </c>
      <c r="K10" s="111">
        <f t="shared" ref="K10:K13" si="3">J10+K8</f>
        <v>2.7291666666666672E-2</v>
      </c>
      <c r="L10" s="106">
        <v>131.81399999999999</v>
      </c>
      <c r="M10" s="112">
        <v>90.795000000000002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52</v>
      </c>
      <c r="C11" s="97">
        <v>1</v>
      </c>
      <c r="D11" s="98">
        <f>COUNTA(F21:F85)+D10+1</f>
        <v>156</v>
      </c>
      <c r="E11" s="99">
        <f>COUNTA(F21:F85)+1</f>
        <v>64</v>
      </c>
      <c r="F11" s="100">
        <f>MIN(F21:F86)</f>
        <v>40.131</v>
      </c>
      <c r="G11" s="101">
        <f>AVERAGE(F21:F86)</f>
        <v>40.461952380952383</v>
      </c>
      <c r="H11" s="102">
        <f t="shared" si="0"/>
        <v>0.33095238095238244</v>
      </c>
      <c r="I11" s="103">
        <v>7.6898148148148146E-2</v>
      </c>
      <c r="J11" s="110">
        <f t="shared" si="2"/>
        <v>3.1041666666666662E-2</v>
      </c>
      <c r="K11" s="111">
        <f t="shared" si="3"/>
        <v>4.9606481481481474E-2</v>
      </c>
      <c r="L11" s="106">
        <v>133.32300000000001</v>
      </c>
      <c r="M11" s="106">
        <v>91.409000000000006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50</v>
      </c>
      <c r="C12" s="97">
        <v>5</v>
      </c>
      <c r="D12" s="98">
        <f>COUNTA(G21:G85)+D11+1</f>
        <v>202</v>
      </c>
      <c r="E12" s="98">
        <f>COUNTA(G21:G85)+1</f>
        <v>46</v>
      </c>
      <c r="F12" s="109">
        <f>MIN(G21:G86)</f>
        <v>40.68</v>
      </c>
      <c r="G12" s="102">
        <f>AVERAGE(G21:G886)</f>
        <v>40.907555555555561</v>
      </c>
      <c r="H12" s="102">
        <f t="shared" si="0"/>
        <v>0.22755555555556128</v>
      </c>
      <c r="I12" s="103">
        <v>9.9745370370370373E-2</v>
      </c>
      <c r="J12" s="110">
        <f t="shared" si="2"/>
        <v>2.2847222222222227E-2</v>
      </c>
      <c r="K12" s="111">
        <f t="shared" si="3"/>
        <v>5.0138888888888899E-2</v>
      </c>
      <c r="L12" s="106">
        <v>132.1</v>
      </c>
      <c r="M12" s="112">
        <v>90.703999999999994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52</v>
      </c>
      <c r="C13" s="97">
        <v>8</v>
      </c>
      <c r="D13" s="98">
        <f>COUNTA(H21:H83)+D12+1</f>
        <v>248</v>
      </c>
      <c r="E13" s="98">
        <f>COUNTA(H21:H83)+1</f>
        <v>46</v>
      </c>
      <c r="F13" s="102">
        <f>MIN(H21:H85)</f>
        <v>40.314</v>
      </c>
      <c r="G13" s="102">
        <f>AVERAGE(H21:H85)</f>
        <v>40.556622222222209</v>
      </c>
      <c r="H13" s="102">
        <f t="shared" si="0"/>
        <v>0.24262222222220942</v>
      </c>
      <c r="I13" s="103">
        <v>0.12239583333333333</v>
      </c>
      <c r="J13" s="110">
        <f t="shared" si="2"/>
        <v>2.2650462962962956E-2</v>
      </c>
      <c r="K13" s="114">
        <f t="shared" si="3"/>
        <v>7.2256944444444429E-2</v>
      </c>
      <c r="L13" s="106">
        <v>132.446</v>
      </c>
      <c r="M13" s="112">
        <v>90.866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52</v>
      </c>
      <c r="C14" s="97">
        <v>69</v>
      </c>
      <c r="D14" s="98">
        <f>COUNTA(I21:I85)+D13+1</f>
        <v>268</v>
      </c>
      <c r="E14" s="98">
        <f>COUNTA(I21:I85)+1</f>
        <v>20</v>
      </c>
      <c r="F14" s="115">
        <f>MIN(I21:I86)</f>
        <v>40.935000000000002</v>
      </c>
      <c r="G14" s="102">
        <f>AVERAGE(I21:I86)</f>
        <v>41.158105263157893</v>
      </c>
      <c r="H14" s="102">
        <f t="shared" si="0"/>
        <v>0.22310526315789048</v>
      </c>
      <c r="I14" s="103">
        <v>0.13297453703703704</v>
      </c>
      <c r="J14" s="110">
        <f t="shared" si="2"/>
        <v>1.0578703703703715E-2</v>
      </c>
      <c r="K14" s="116">
        <f>J14+K13</f>
        <v>8.2835648148148144E-2</v>
      </c>
      <c r="L14" s="106">
        <v>133.714</v>
      </c>
      <c r="M14" s="106">
        <v>92.24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50</v>
      </c>
      <c r="C15" s="118">
        <v>11</v>
      </c>
      <c r="D15" s="119">
        <f>COUNTA(J21:J85)+D14+1</f>
        <v>334</v>
      </c>
      <c r="E15" s="120">
        <f>COUNTA(J21:J85)+1</f>
        <v>66</v>
      </c>
      <c r="F15" s="121">
        <f>MIN(J21:J86)</f>
        <v>40.286999999999999</v>
      </c>
      <c r="G15" s="122">
        <f>AVERAGE(J21:J90)</f>
        <v>40.479371428571433</v>
      </c>
      <c r="H15" s="123">
        <f t="shared" si="0"/>
        <v>0.19237142857143397</v>
      </c>
      <c r="I15" s="124" t="str">
        <f>'Загальні результати'!H6</f>
        <v>4:00:21</v>
      </c>
      <c r="J15" s="159">
        <f t="shared" si="2"/>
        <v>3.3935185185185179E-2</v>
      </c>
      <c r="K15" s="125">
        <f>J15+K12</f>
        <v>8.4074074074074079E-2</v>
      </c>
      <c r="L15" s="126"/>
      <c r="M15" s="126"/>
      <c r="N15" s="160">
        <v>50</v>
      </c>
      <c r="O15" s="149" t="s">
        <v>103</v>
      </c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AVERAGE(F8,F10,F12,F15)</f>
        <v>40.591500000000003</v>
      </c>
      <c r="G16" s="161">
        <f>AVERAGE(C21:C87,E21:E87,G21:G83,J21:J91)</f>
        <v>40.796461538461557</v>
      </c>
      <c r="H16" s="109">
        <f>AVERAGE(H8,H10,H12,H15)</f>
        <v>0.30550028998779588</v>
      </c>
      <c r="I16" s="151" t="s">
        <v>104</v>
      </c>
      <c r="J16" s="129"/>
      <c r="K16" s="130" t="s">
        <v>95</v>
      </c>
      <c r="L16" s="131">
        <f>AVERAGE(L8:L14)</f>
        <v>132.75185714285712</v>
      </c>
      <c r="M16" s="131">
        <f>AVERAGE(M8:M14)-90</f>
        <v>1.2598571428571574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AVERAGE(F9,F11,F13,F14)</f>
        <v>40.486249999999998</v>
      </c>
      <c r="G17" s="102">
        <f>AVERAGE(D21:D85,F21:F83,H21:I83)</f>
        <v>40.665644171779135</v>
      </c>
      <c r="H17" s="102">
        <f>AVERAGE(H9,H11,H13,H14)</f>
        <v>0.28253802213867552</v>
      </c>
      <c r="I17" s="113" t="s">
        <v>105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40.538874999999997</v>
      </c>
      <c r="G18" s="132">
        <f>AVERAGE(C21:J90)</f>
        <v>40.732234939759024</v>
      </c>
      <c r="H18" s="132">
        <f>AVERAGE(H8:H15)</f>
        <v>0.2940191560632357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Ткаченко Кирило</v>
      </c>
      <c r="D20" s="133" t="str">
        <f>B9</f>
        <v>Лантушенко Ігор</v>
      </c>
      <c r="E20" s="133" t="str">
        <f>B10</f>
        <v>Ткаченко Кирило</v>
      </c>
      <c r="F20" s="133" t="str">
        <f>B11</f>
        <v>Лантушенко Ігор</v>
      </c>
      <c r="G20" s="133" t="str">
        <f>B12</f>
        <v>Ткаченко Кирило</v>
      </c>
      <c r="H20" s="133" t="str">
        <f>B13</f>
        <v>Лантушенко Ігор</v>
      </c>
      <c r="I20" s="133" t="str">
        <f>B14</f>
        <v>Лантушенко Ігор</v>
      </c>
      <c r="J20" s="158" t="str">
        <f>B15</f>
        <v>Ткаченко Кирило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46.2</v>
      </c>
      <c r="D21" s="137">
        <v>40.950000000000003</v>
      </c>
      <c r="E21" s="137">
        <v>41.076999999999998</v>
      </c>
      <c r="F21" s="137">
        <v>40.838999999999999</v>
      </c>
      <c r="G21" s="137">
        <v>40.701000000000001</v>
      </c>
      <c r="H21" s="137">
        <v>40.590000000000003</v>
      </c>
      <c r="I21" s="137">
        <v>41.33</v>
      </c>
      <c r="J21" s="138">
        <v>41.061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42.63</v>
      </c>
      <c r="D22" s="140">
        <v>41.125</v>
      </c>
      <c r="E22" s="140">
        <v>40.756</v>
      </c>
      <c r="F22" s="140">
        <v>40.601999999999997</v>
      </c>
      <c r="G22" s="140">
        <v>40.938000000000002</v>
      </c>
      <c r="H22" s="140">
        <v>40.545999999999999</v>
      </c>
      <c r="I22" s="140">
        <v>41.113999999999997</v>
      </c>
      <c r="J22" s="141">
        <v>40.862000000000002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42.107999999999997</v>
      </c>
      <c r="D23" s="140">
        <v>41.445999999999998</v>
      </c>
      <c r="E23" s="140">
        <v>40.793999999999997</v>
      </c>
      <c r="F23" s="140">
        <v>42.027999999999999</v>
      </c>
      <c r="G23" s="140">
        <v>41.325000000000003</v>
      </c>
      <c r="H23" s="140">
        <v>40.587000000000003</v>
      </c>
      <c r="I23" s="140">
        <v>41.097999999999999</v>
      </c>
      <c r="J23" s="141">
        <v>40.578000000000003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42.701999999999998</v>
      </c>
      <c r="D24" s="140">
        <v>41.502000000000002</v>
      </c>
      <c r="E24" s="140">
        <v>40.71</v>
      </c>
      <c r="F24" s="140">
        <v>40.427999999999997</v>
      </c>
      <c r="G24" s="140">
        <v>41.460999999999999</v>
      </c>
      <c r="H24" s="140">
        <v>40.53</v>
      </c>
      <c r="I24" s="140">
        <v>41.125999999999998</v>
      </c>
      <c r="J24" s="141">
        <v>40.686999999999998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41.570999999999998</v>
      </c>
      <c r="D25" s="140">
        <v>40.905999999999999</v>
      </c>
      <c r="E25" s="140">
        <v>40.582999999999998</v>
      </c>
      <c r="F25" s="140">
        <v>40.475999999999999</v>
      </c>
      <c r="G25" s="140">
        <v>41.28</v>
      </c>
      <c r="H25" s="140">
        <v>40.912999999999997</v>
      </c>
      <c r="I25" s="140">
        <v>41.31</v>
      </c>
      <c r="J25" s="141">
        <v>40.624000000000002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41.155999999999999</v>
      </c>
      <c r="D26" s="140">
        <v>40.959000000000003</v>
      </c>
      <c r="E26" s="140">
        <v>40.741</v>
      </c>
      <c r="F26" s="140">
        <v>40.42</v>
      </c>
      <c r="G26" s="140">
        <v>40.76</v>
      </c>
      <c r="H26" s="140">
        <v>40.597000000000001</v>
      </c>
      <c r="I26" s="140">
        <v>41.045000000000002</v>
      </c>
      <c r="J26" s="141">
        <v>40.51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41.066000000000003</v>
      </c>
      <c r="D27" s="140">
        <v>40.628999999999998</v>
      </c>
      <c r="E27" s="140">
        <v>40.770000000000003</v>
      </c>
      <c r="F27" s="140">
        <v>40.639000000000003</v>
      </c>
      <c r="G27" s="140">
        <v>40.942</v>
      </c>
      <c r="H27" s="140">
        <v>40.511000000000003</v>
      </c>
      <c r="I27" s="140">
        <v>41.134999999999998</v>
      </c>
      <c r="J27" s="141">
        <v>40.427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41.27</v>
      </c>
      <c r="D28" s="140">
        <v>40.694000000000003</v>
      </c>
      <c r="E28" s="140">
        <v>40.514000000000003</v>
      </c>
      <c r="F28" s="140">
        <v>40.499000000000002</v>
      </c>
      <c r="G28" s="140">
        <v>40.813000000000002</v>
      </c>
      <c r="H28" s="140">
        <v>40.414000000000001</v>
      </c>
      <c r="I28" s="140">
        <v>40.935000000000002</v>
      </c>
      <c r="J28" s="141">
        <v>40.454000000000001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41.076000000000001</v>
      </c>
      <c r="D29" s="140">
        <v>40.854999999999997</v>
      </c>
      <c r="E29" s="140">
        <v>40.625</v>
      </c>
      <c r="F29" s="140">
        <v>40.456000000000003</v>
      </c>
      <c r="G29" s="140">
        <v>40.71</v>
      </c>
      <c r="H29" s="140">
        <v>40.377000000000002</v>
      </c>
      <c r="I29" s="140">
        <v>41.07</v>
      </c>
      <c r="J29" s="141">
        <v>40.328000000000003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41.542999999999999</v>
      </c>
      <c r="D30" s="140">
        <v>40.747</v>
      </c>
      <c r="E30" s="140">
        <v>40.521000000000001</v>
      </c>
      <c r="F30" s="140">
        <v>40.457999999999998</v>
      </c>
      <c r="G30" s="140">
        <v>40.866</v>
      </c>
      <c r="H30" s="140">
        <v>40.326999999999998</v>
      </c>
      <c r="I30" s="140">
        <v>41.09</v>
      </c>
      <c r="J30" s="141">
        <v>40.369999999999997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41.026000000000003</v>
      </c>
      <c r="D31" s="140">
        <v>40.938000000000002</v>
      </c>
      <c r="E31" s="140">
        <v>41.392000000000003</v>
      </c>
      <c r="F31" s="140">
        <v>40.404000000000003</v>
      </c>
      <c r="G31" s="140">
        <v>40.703000000000003</v>
      </c>
      <c r="H31" s="140">
        <v>40.405999999999999</v>
      </c>
      <c r="I31" s="140">
        <v>41.95</v>
      </c>
      <c r="J31" s="141">
        <v>41.017000000000003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40.947000000000003</v>
      </c>
      <c r="D32" s="140">
        <v>40.698999999999998</v>
      </c>
      <c r="E32" s="140">
        <v>40.65</v>
      </c>
      <c r="F32" s="140">
        <v>40.540999999999997</v>
      </c>
      <c r="G32" s="140">
        <v>40.762999999999998</v>
      </c>
      <c r="H32" s="140">
        <v>40.496000000000002</v>
      </c>
      <c r="I32" s="140">
        <v>41.119</v>
      </c>
      <c r="J32" s="141">
        <v>40.594999999999999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41.103000000000002</v>
      </c>
      <c r="D33" s="140">
        <v>40.823999999999998</v>
      </c>
      <c r="E33" s="140">
        <v>40.698999999999998</v>
      </c>
      <c r="F33" s="140">
        <v>40.555999999999997</v>
      </c>
      <c r="G33" s="140">
        <v>40.707000000000001</v>
      </c>
      <c r="H33" s="140">
        <v>40.414000000000001</v>
      </c>
      <c r="I33" s="140">
        <v>41.119</v>
      </c>
      <c r="J33" s="141">
        <v>40.396999999999998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41.04</v>
      </c>
      <c r="D34" s="140">
        <v>40.758000000000003</v>
      </c>
      <c r="E34" s="140">
        <v>40.531999999999996</v>
      </c>
      <c r="F34" s="140">
        <v>40.389000000000003</v>
      </c>
      <c r="G34" s="140">
        <v>40.68</v>
      </c>
      <c r="H34" s="140">
        <v>40.531999999999996</v>
      </c>
      <c r="I34" s="140">
        <v>41.052</v>
      </c>
      <c r="J34" s="141">
        <v>40.447000000000003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40.951000000000001</v>
      </c>
      <c r="D35" s="140">
        <v>41.17</v>
      </c>
      <c r="E35" s="140">
        <v>40.795999999999999</v>
      </c>
      <c r="F35" s="140">
        <v>40.566000000000003</v>
      </c>
      <c r="G35" s="140">
        <v>40.784999999999997</v>
      </c>
      <c r="H35" s="140">
        <v>40.405000000000001</v>
      </c>
      <c r="I35" s="140">
        <v>41.017000000000003</v>
      </c>
      <c r="J35" s="141">
        <v>40.326999999999998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40.981000000000002</v>
      </c>
      <c r="D36" s="140">
        <v>40.930999999999997</v>
      </c>
      <c r="E36" s="140">
        <v>40.67</v>
      </c>
      <c r="F36" s="140">
        <v>40.381</v>
      </c>
      <c r="G36" s="140">
        <v>40.918999999999997</v>
      </c>
      <c r="H36" s="140">
        <v>40.411999999999999</v>
      </c>
      <c r="I36" s="140">
        <v>41.173000000000002</v>
      </c>
      <c r="J36" s="141">
        <v>40.375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41.043999999999997</v>
      </c>
      <c r="D37" s="140">
        <v>40.869</v>
      </c>
      <c r="E37" s="140">
        <v>40.587000000000003</v>
      </c>
      <c r="F37" s="140">
        <v>40.277000000000001</v>
      </c>
      <c r="G37" s="140">
        <v>40.793999999999997</v>
      </c>
      <c r="H37" s="140">
        <v>40.314</v>
      </c>
      <c r="I37" s="140">
        <v>41.033999999999999</v>
      </c>
      <c r="J37" s="141">
        <v>40.405000000000001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40.884999999999998</v>
      </c>
      <c r="D38" s="140">
        <v>40.679000000000002</v>
      </c>
      <c r="E38" s="140">
        <v>40.523000000000003</v>
      </c>
      <c r="F38" s="140">
        <v>40.497</v>
      </c>
      <c r="G38" s="140">
        <v>41.267000000000003</v>
      </c>
      <c r="H38" s="140">
        <v>41.558</v>
      </c>
      <c r="I38" s="140">
        <v>41.042999999999999</v>
      </c>
      <c r="J38" s="141">
        <v>40.375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40.988999999999997</v>
      </c>
      <c r="D39" s="140">
        <v>40.704999999999998</v>
      </c>
      <c r="E39" s="140">
        <v>40.591000000000001</v>
      </c>
      <c r="F39" s="140">
        <v>40.326000000000001</v>
      </c>
      <c r="G39" s="140">
        <v>41.097999999999999</v>
      </c>
      <c r="H39" s="140">
        <v>40.527000000000001</v>
      </c>
      <c r="I39" s="140">
        <v>41.244</v>
      </c>
      <c r="J39" s="141">
        <v>40.415999999999997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41.216999999999999</v>
      </c>
      <c r="D40" s="140">
        <v>41.002000000000002</v>
      </c>
      <c r="E40" s="140">
        <v>41.055</v>
      </c>
      <c r="F40" s="140">
        <v>40.526000000000003</v>
      </c>
      <c r="G40" s="140">
        <v>41.012</v>
      </c>
      <c r="H40" s="140">
        <v>40.441000000000003</v>
      </c>
      <c r="I40" s="142"/>
      <c r="J40" s="141">
        <v>40.551000000000002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41.487000000000002</v>
      </c>
      <c r="D41" s="140">
        <v>40.691000000000003</v>
      </c>
      <c r="E41" s="140">
        <v>40.789000000000001</v>
      </c>
      <c r="F41" s="140">
        <v>40.406999999999996</v>
      </c>
      <c r="G41" s="140">
        <v>40.945</v>
      </c>
      <c r="H41" s="140">
        <v>41.189</v>
      </c>
      <c r="I41" s="142"/>
      <c r="J41" s="141">
        <v>40.372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41.531999999999996</v>
      </c>
      <c r="D42" s="140">
        <v>41.15</v>
      </c>
      <c r="E42" s="140">
        <v>40.621000000000002</v>
      </c>
      <c r="F42" s="140">
        <v>40.28</v>
      </c>
      <c r="G42" s="140">
        <v>40.960999999999999</v>
      </c>
      <c r="H42" s="140">
        <v>40.372</v>
      </c>
      <c r="I42" s="142"/>
      <c r="J42" s="141">
        <v>40.404000000000003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41.258000000000003</v>
      </c>
      <c r="D43" s="140">
        <v>41.36</v>
      </c>
      <c r="E43" s="140">
        <v>40.591000000000001</v>
      </c>
      <c r="F43" s="140">
        <v>40.351999999999997</v>
      </c>
      <c r="G43" s="140">
        <v>40.752000000000002</v>
      </c>
      <c r="H43" s="140">
        <v>40.564</v>
      </c>
      <c r="I43" s="142"/>
      <c r="J43" s="141">
        <v>40.305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41.040999999999997</v>
      </c>
      <c r="D44" s="140">
        <v>40.915999999999997</v>
      </c>
      <c r="E44" s="140">
        <v>40.524000000000001</v>
      </c>
      <c r="F44" s="140">
        <v>40.307000000000002</v>
      </c>
      <c r="G44" s="140">
        <v>40.765999999999998</v>
      </c>
      <c r="H44" s="140">
        <v>40.500999999999998</v>
      </c>
      <c r="I44" s="142"/>
      <c r="J44" s="141">
        <v>40.439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41.168999999999997</v>
      </c>
      <c r="D45" s="140">
        <v>40.908999999999999</v>
      </c>
      <c r="E45" s="140">
        <v>40.588999999999999</v>
      </c>
      <c r="F45" s="140">
        <v>40.197000000000003</v>
      </c>
      <c r="G45" s="140">
        <v>40.692</v>
      </c>
      <c r="H45" s="140">
        <v>40.518000000000001</v>
      </c>
      <c r="I45" s="142"/>
      <c r="J45" s="141">
        <v>40.344999999999999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41.247999999999998</v>
      </c>
      <c r="D46" s="140">
        <v>40.716999999999999</v>
      </c>
      <c r="E46" s="140">
        <v>40.813000000000002</v>
      </c>
      <c r="F46" s="140">
        <v>40.506999999999998</v>
      </c>
      <c r="G46" s="140">
        <v>40.838000000000001</v>
      </c>
      <c r="H46" s="140">
        <v>40.619999999999997</v>
      </c>
      <c r="I46" s="142"/>
      <c r="J46" s="141">
        <v>40.408000000000001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41.173999999999999</v>
      </c>
      <c r="D47" s="140">
        <v>40.72</v>
      </c>
      <c r="E47" s="142"/>
      <c r="F47" s="140">
        <v>40.380000000000003</v>
      </c>
      <c r="G47" s="140">
        <v>40.94</v>
      </c>
      <c r="H47" s="140">
        <v>40.58</v>
      </c>
      <c r="I47" s="142"/>
      <c r="J47" s="141">
        <v>40.512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41.279000000000003</v>
      </c>
      <c r="D48" s="140">
        <v>40.564999999999998</v>
      </c>
      <c r="E48" s="142"/>
      <c r="F48" s="140">
        <v>40.472999999999999</v>
      </c>
      <c r="G48" s="140">
        <v>40.856000000000002</v>
      </c>
      <c r="H48" s="140">
        <v>40.628999999999998</v>
      </c>
      <c r="I48" s="142"/>
      <c r="J48" s="141">
        <v>40.356000000000002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43"/>
      <c r="D49" s="140">
        <v>40.945999999999998</v>
      </c>
      <c r="E49" s="142"/>
      <c r="F49" s="140">
        <v>40.271999999999998</v>
      </c>
      <c r="G49" s="140">
        <v>40.823</v>
      </c>
      <c r="H49" s="140">
        <v>40.401000000000003</v>
      </c>
      <c r="I49" s="142"/>
      <c r="J49" s="141">
        <v>40.450000000000003</v>
      </c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43"/>
      <c r="D50" s="140">
        <v>40.948</v>
      </c>
      <c r="E50" s="142"/>
      <c r="F50" s="140">
        <v>40.430999999999997</v>
      </c>
      <c r="G50" s="140">
        <v>40.804000000000002</v>
      </c>
      <c r="H50" s="140">
        <v>40.552999999999997</v>
      </c>
      <c r="I50" s="142"/>
      <c r="J50" s="141">
        <v>40.610999999999997</v>
      </c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43"/>
      <c r="D51" s="140">
        <v>40.738</v>
      </c>
      <c r="E51" s="142"/>
      <c r="F51" s="140">
        <v>40.345999999999997</v>
      </c>
      <c r="G51" s="140">
        <v>41.054000000000002</v>
      </c>
      <c r="H51" s="140">
        <v>40.523000000000003</v>
      </c>
      <c r="I51" s="142"/>
      <c r="J51" s="141">
        <v>40.459000000000003</v>
      </c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43"/>
      <c r="D52" s="140">
        <v>40.716000000000001</v>
      </c>
      <c r="E52" s="142"/>
      <c r="F52" s="140">
        <v>40.201000000000001</v>
      </c>
      <c r="G52" s="140">
        <v>40.99</v>
      </c>
      <c r="H52" s="140">
        <v>40.520000000000003</v>
      </c>
      <c r="I52" s="142"/>
      <c r="J52" s="141">
        <v>40.286999999999999</v>
      </c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43"/>
      <c r="D53" s="140">
        <v>40.792999999999999</v>
      </c>
      <c r="E53" s="142"/>
      <c r="F53" s="140">
        <v>40.398000000000003</v>
      </c>
      <c r="G53" s="140">
        <v>40.866999999999997</v>
      </c>
      <c r="H53" s="140">
        <v>40.456000000000003</v>
      </c>
      <c r="I53" s="142"/>
      <c r="J53" s="141">
        <v>40.395000000000003</v>
      </c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43"/>
      <c r="D54" s="140">
        <v>40.753999999999998</v>
      </c>
      <c r="E54" s="142"/>
      <c r="F54" s="140">
        <v>40.340000000000003</v>
      </c>
      <c r="G54" s="140">
        <v>40.765999999999998</v>
      </c>
      <c r="H54" s="140">
        <v>40.57</v>
      </c>
      <c r="I54" s="142"/>
      <c r="J54" s="141">
        <v>40.43</v>
      </c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43"/>
      <c r="D55" s="140">
        <v>40.771999999999998</v>
      </c>
      <c r="E55" s="142"/>
      <c r="F55" s="140">
        <v>40.161999999999999</v>
      </c>
      <c r="G55" s="140">
        <v>40.912999999999997</v>
      </c>
      <c r="H55" s="140">
        <v>40.561999999999998</v>
      </c>
      <c r="I55" s="142"/>
      <c r="J55" s="141">
        <v>40.543999999999997</v>
      </c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43"/>
      <c r="D56" s="140">
        <v>41.262</v>
      </c>
      <c r="E56" s="142"/>
      <c r="F56" s="140">
        <v>40.576999999999998</v>
      </c>
      <c r="G56" s="140">
        <v>41.036000000000001</v>
      </c>
      <c r="H56" s="140">
        <v>40.417999999999999</v>
      </c>
      <c r="I56" s="142"/>
      <c r="J56" s="141">
        <v>40.536000000000001</v>
      </c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2"/>
      <c r="E57" s="142"/>
      <c r="F57" s="140">
        <v>40.392000000000003</v>
      </c>
      <c r="G57" s="140">
        <v>40.892000000000003</v>
      </c>
      <c r="H57" s="140">
        <v>40.341000000000001</v>
      </c>
      <c r="I57" s="142"/>
      <c r="J57" s="141">
        <v>40.363</v>
      </c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2"/>
      <c r="E58" s="142"/>
      <c r="F58" s="140">
        <v>40.399000000000001</v>
      </c>
      <c r="G58" s="140">
        <v>40.783000000000001</v>
      </c>
      <c r="H58" s="140">
        <v>40.616</v>
      </c>
      <c r="I58" s="142"/>
      <c r="J58" s="141">
        <v>40.51</v>
      </c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2"/>
      <c r="E59" s="142"/>
      <c r="F59" s="140">
        <v>40.168999999999997</v>
      </c>
      <c r="G59" s="140">
        <v>40.761000000000003</v>
      </c>
      <c r="H59" s="140">
        <v>40.524999999999999</v>
      </c>
      <c r="I59" s="142"/>
      <c r="J59" s="141">
        <v>40.308999999999997</v>
      </c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2"/>
      <c r="E60" s="142"/>
      <c r="F60" s="140">
        <v>40.375</v>
      </c>
      <c r="G60" s="140">
        <v>40.951000000000001</v>
      </c>
      <c r="H60" s="140">
        <v>40.603999999999999</v>
      </c>
      <c r="I60" s="142"/>
      <c r="J60" s="141">
        <v>40.442</v>
      </c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2"/>
      <c r="E61" s="142"/>
      <c r="F61" s="140">
        <v>40.423000000000002</v>
      </c>
      <c r="G61" s="140">
        <v>40.963999999999999</v>
      </c>
      <c r="H61" s="140">
        <v>40.546999999999997</v>
      </c>
      <c r="I61" s="142"/>
      <c r="J61" s="141">
        <v>40.406999999999996</v>
      </c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2"/>
      <c r="E62" s="142"/>
      <c r="F62" s="140">
        <v>40.384</v>
      </c>
      <c r="G62" s="140">
        <v>41.024000000000001</v>
      </c>
      <c r="H62" s="140">
        <v>40.496000000000002</v>
      </c>
      <c r="I62" s="142"/>
      <c r="J62" s="141">
        <v>40.378999999999998</v>
      </c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2"/>
      <c r="E63" s="142"/>
      <c r="F63" s="140">
        <v>40.131</v>
      </c>
      <c r="G63" s="140">
        <v>41.027999999999999</v>
      </c>
      <c r="H63" s="140">
        <v>40.470999999999997</v>
      </c>
      <c r="I63" s="142"/>
      <c r="J63" s="141">
        <v>40.579000000000001</v>
      </c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2"/>
      <c r="E64" s="142"/>
      <c r="F64" s="140">
        <v>40.222000000000001</v>
      </c>
      <c r="G64" s="140">
        <v>40.918999999999997</v>
      </c>
      <c r="H64" s="140">
        <v>40.81</v>
      </c>
      <c r="I64" s="142"/>
      <c r="J64" s="141">
        <v>40.479999999999997</v>
      </c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2"/>
      <c r="E65" s="142"/>
      <c r="F65" s="140">
        <v>40.313000000000002</v>
      </c>
      <c r="G65" s="140">
        <v>40.991</v>
      </c>
      <c r="H65" s="140">
        <v>40.765000000000001</v>
      </c>
      <c r="I65" s="142"/>
      <c r="J65" s="141">
        <v>40.549999999999997</v>
      </c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2"/>
      <c r="E66" s="142"/>
      <c r="F66" s="140">
        <v>40.268999999999998</v>
      </c>
      <c r="G66" s="142"/>
      <c r="H66" s="142"/>
      <c r="I66" s="142"/>
      <c r="J66" s="141">
        <v>40.633000000000003</v>
      </c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2"/>
      <c r="E67" s="142"/>
      <c r="F67" s="140">
        <v>41.564</v>
      </c>
      <c r="G67" s="142"/>
      <c r="H67" s="142"/>
      <c r="I67" s="142"/>
      <c r="J67" s="141">
        <v>40.707000000000001</v>
      </c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2"/>
      <c r="E68" s="142"/>
      <c r="F68" s="140">
        <v>40.36</v>
      </c>
      <c r="G68" s="142"/>
      <c r="H68" s="142"/>
      <c r="I68" s="142"/>
      <c r="J68" s="141">
        <v>40.578000000000003</v>
      </c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2"/>
      <c r="E69" s="142"/>
      <c r="F69" s="140">
        <v>40.182000000000002</v>
      </c>
      <c r="G69" s="142"/>
      <c r="H69" s="142"/>
      <c r="I69" s="142"/>
      <c r="J69" s="141">
        <v>40.454000000000001</v>
      </c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2"/>
      <c r="E70" s="142"/>
      <c r="F70" s="140">
        <v>40.386000000000003</v>
      </c>
      <c r="G70" s="142"/>
      <c r="H70" s="142"/>
      <c r="I70" s="142"/>
      <c r="J70" s="141">
        <v>40.450000000000003</v>
      </c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2"/>
      <c r="E71" s="142"/>
      <c r="F71" s="140">
        <v>40.482999999999997</v>
      </c>
      <c r="G71" s="142"/>
      <c r="H71" s="142"/>
      <c r="I71" s="142"/>
      <c r="J71" s="141">
        <v>40.322000000000003</v>
      </c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2"/>
      <c r="E72" s="142"/>
      <c r="F72" s="140">
        <v>40.473999999999997</v>
      </c>
      <c r="G72" s="142"/>
      <c r="H72" s="142"/>
      <c r="I72" s="142"/>
      <c r="J72" s="141">
        <v>40.398000000000003</v>
      </c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2"/>
      <c r="E73" s="142"/>
      <c r="F73" s="140">
        <v>40.311999999999998</v>
      </c>
      <c r="G73" s="142"/>
      <c r="H73" s="142"/>
      <c r="I73" s="142"/>
      <c r="J73" s="141">
        <v>40.822000000000003</v>
      </c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2"/>
      <c r="E74" s="142"/>
      <c r="F74" s="140">
        <v>40.249000000000002</v>
      </c>
      <c r="G74" s="142"/>
      <c r="H74" s="142"/>
      <c r="I74" s="142"/>
      <c r="J74" s="141">
        <v>40.581000000000003</v>
      </c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2"/>
      <c r="E75" s="142"/>
      <c r="F75" s="140">
        <v>40.35</v>
      </c>
      <c r="G75" s="142"/>
      <c r="H75" s="142"/>
      <c r="I75" s="142"/>
      <c r="J75" s="141">
        <v>40.491</v>
      </c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2"/>
      <c r="F76" s="140">
        <v>40.180999999999997</v>
      </c>
      <c r="G76" s="142"/>
      <c r="H76" s="142"/>
      <c r="I76" s="142"/>
      <c r="J76" s="141">
        <v>40.317</v>
      </c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2"/>
      <c r="F77" s="140">
        <v>40.433</v>
      </c>
      <c r="G77" s="142"/>
      <c r="H77" s="142"/>
      <c r="I77" s="142"/>
      <c r="J77" s="141">
        <v>40.372999999999998</v>
      </c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2"/>
      <c r="F78" s="140">
        <v>40.265999999999998</v>
      </c>
      <c r="G78" s="142"/>
      <c r="H78" s="142"/>
      <c r="I78" s="142"/>
      <c r="J78" s="141">
        <v>40.389000000000003</v>
      </c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2"/>
      <c r="F79" s="140">
        <v>41.542999999999999</v>
      </c>
      <c r="G79" s="142"/>
      <c r="H79" s="142"/>
      <c r="I79" s="142"/>
      <c r="J79" s="141">
        <v>40.325000000000003</v>
      </c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0">
        <v>41.012</v>
      </c>
      <c r="G80" s="142"/>
      <c r="H80" s="142"/>
      <c r="I80" s="142"/>
      <c r="J80" s="141">
        <v>40.317999999999998</v>
      </c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0">
        <v>40.258000000000003</v>
      </c>
      <c r="G81" s="142"/>
      <c r="H81" s="142"/>
      <c r="I81" s="142"/>
      <c r="J81" s="141">
        <v>40.436999999999998</v>
      </c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0">
        <v>40.256</v>
      </c>
      <c r="G82" s="142"/>
      <c r="H82" s="142"/>
      <c r="I82" s="142"/>
      <c r="J82" s="141">
        <v>40.604999999999997</v>
      </c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46"/>
      <c r="E83" s="146"/>
      <c r="F83" s="154">
        <v>40.779000000000003</v>
      </c>
      <c r="G83" s="146"/>
      <c r="H83" s="146"/>
      <c r="I83" s="146"/>
      <c r="J83" s="162">
        <v>40.372999999999998</v>
      </c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142"/>
      <c r="D84" s="142"/>
      <c r="E84" s="142"/>
      <c r="F84" s="142"/>
      <c r="G84" s="142"/>
      <c r="H84" s="142"/>
      <c r="I84" s="142"/>
      <c r="J84" s="140">
        <v>40.429000000000002</v>
      </c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142"/>
      <c r="D85" s="142"/>
      <c r="E85" s="142"/>
      <c r="F85" s="142"/>
      <c r="G85" s="142"/>
      <c r="H85" s="142"/>
      <c r="I85" s="142"/>
      <c r="J85" s="140">
        <v>40.375</v>
      </c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142"/>
      <c r="D86" s="142"/>
      <c r="E86" s="142"/>
      <c r="F86" s="142"/>
      <c r="G86" s="142"/>
      <c r="H86" s="142"/>
      <c r="I86" s="142"/>
      <c r="J86" s="140">
        <v>40.460999999999999</v>
      </c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142"/>
      <c r="D87" s="142"/>
      <c r="E87" s="142"/>
      <c r="F87" s="142"/>
      <c r="G87" s="142"/>
      <c r="H87" s="142"/>
      <c r="I87" s="142"/>
      <c r="J87" s="140">
        <v>40.322000000000003</v>
      </c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142"/>
      <c r="D88" s="142"/>
      <c r="E88" s="142"/>
      <c r="F88" s="142"/>
      <c r="G88" s="142"/>
      <c r="H88" s="142"/>
      <c r="I88" s="142"/>
      <c r="J88" s="140">
        <v>40.554000000000002</v>
      </c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142"/>
      <c r="D89" s="142"/>
      <c r="E89" s="142"/>
      <c r="F89" s="142"/>
      <c r="G89" s="142"/>
      <c r="H89" s="142"/>
      <c r="I89" s="142"/>
      <c r="J89" s="140">
        <v>40.515000000000001</v>
      </c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142"/>
      <c r="D90" s="142"/>
      <c r="E90" s="142"/>
      <c r="F90" s="142"/>
      <c r="G90" s="142"/>
      <c r="H90" s="142"/>
      <c r="I90" s="142"/>
      <c r="J90" s="140">
        <v>40.649000000000001</v>
      </c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6.6640625" customWidth="1"/>
    <col min="4" max="4" width="6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106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65</v>
      </c>
      <c r="C8" s="97">
        <v>5</v>
      </c>
      <c r="D8" s="98">
        <f>COUNTA(C21:C85)</f>
        <v>23</v>
      </c>
      <c r="E8" s="98">
        <f>COUNTA(C21:C85)</f>
        <v>23</v>
      </c>
      <c r="F8" s="115">
        <f>MIN(C21:C84)</f>
        <v>40.621000000000002</v>
      </c>
      <c r="G8" s="102">
        <f>AVERAGE(C21:C87)</f>
        <v>41.317130434782605</v>
      </c>
      <c r="H8" s="102">
        <f t="shared" ref="H8:H15" si="0">G8-F8</f>
        <v>0.69613043478260295</v>
      </c>
      <c r="I8" s="103">
        <v>1.0995370370370371E-2</v>
      </c>
      <c r="J8" s="104">
        <f t="shared" ref="J8:K8" si="1">I8</f>
        <v>1.0995370370370371E-2</v>
      </c>
      <c r="K8" s="105">
        <f t="shared" si="1"/>
        <v>1.0995370370370371E-2</v>
      </c>
      <c r="L8" s="106">
        <v>154.56399999999999</v>
      </c>
      <c r="M8" s="155">
        <v>112.068</v>
      </c>
      <c r="N8" s="107"/>
      <c r="O8" s="108"/>
      <c r="P8" s="108"/>
    </row>
    <row r="9" spans="1:16" ht="30.75" customHeight="1" x14ac:dyDescent="0.3">
      <c r="A9" s="96">
        <v>2</v>
      </c>
      <c r="B9" s="97" t="s">
        <v>65</v>
      </c>
      <c r="C9" s="97">
        <v>3</v>
      </c>
      <c r="D9" s="98">
        <f>COUNTA(D21:D85)+D8+1</f>
        <v>88</v>
      </c>
      <c r="E9" s="99">
        <f>COUNTA(D21:D85)+1</f>
        <v>65</v>
      </c>
      <c r="F9" s="100">
        <f>MIN(D21:D84)</f>
        <v>40.363</v>
      </c>
      <c r="G9" s="101">
        <f>AVERAGE(D21:D86)</f>
        <v>40.724140625000011</v>
      </c>
      <c r="H9" s="102">
        <f t="shared" si="0"/>
        <v>0.36114062500001154</v>
      </c>
      <c r="I9" s="103">
        <v>4.296296296296296E-2</v>
      </c>
      <c r="J9" s="110">
        <f t="shared" ref="J9:J15" si="2">I9-I8</f>
        <v>3.1967592592592589E-2</v>
      </c>
      <c r="K9" s="111">
        <f>J9+K8</f>
        <v>4.296296296296296E-2</v>
      </c>
      <c r="L9" s="106">
        <v>133.16300000000001</v>
      </c>
      <c r="M9" s="106">
        <v>91.230999999999995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66</v>
      </c>
      <c r="C10" s="97">
        <v>69</v>
      </c>
      <c r="D10" s="98">
        <f>COUNTA(E21:E85)+D9+1</f>
        <v>110</v>
      </c>
      <c r="E10" s="98">
        <f>COUNTA(E21:E85)+1</f>
        <v>22</v>
      </c>
      <c r="F10" s="109">
        <f>MIN(E21:E86)</f>
        <v>40.771000000000001</v>
      </c>
      <c r="G10" s="102">
        <f>AVERAGE(E21:E87)</f>
        <v>41.166238095238086</v>
      </c>
      <c r="H10" s="102">
        <f t="shared" si="0"/>
        <v>0.39523809523808495</v>
      </c>
      <c r="I10" s="103">
        <v>5.451388888888889E-2</v>
      </c>
      <c r="J10" s="110">
        <f t="shared" si="2"/>
        <v>1.155092592592593E-2</v>
      </c>
      <c r="K10" s="111">
        <f>J10</f>
        <v>1.155092592592593E-2</v>
      </c>
      <c r="L10" s="106">
        <v>134.56899999999999</v>
      </c>
      <c r="M10" s="106">
        <v>91.168999999999997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66</v>
      </c>
      <c r="C11" s="97">
        <v>16</v>
      </c>
      <c r="D11" s="98">
        <f>COUNTA(F21:F85)+D10+1</f>
        <v>130</v>
      </c>
      <c r="E11" s="98">
        <f>COUNTA(F21:F85)+1</f>
        <v>20</v>
      </c>
      <c r="F11" s="115">
        <f>MIN(F21:F86)</f>
        <v>41.046999999999997</v>
      </c>
      <c r="G11" s="102">
        <f>AVERAGE(F21:F86)</f>
        <v>41.51847368421052</v>
      </c>
      <c r="H11" s="102">
        <f t="shared" si="0"/>
        <v>0.47147368421052249</v>
      </c>
      <c r="I11" s="103">
        <v>6.519675925925926E-2</v>
      </c>
      <c r="J11" s="110">
        <f t="shared" si="2"/>
        <v>1.068287037037037E-2</v>
      </c>
      <c r="K11" s="111">
        <f t="shared" ref="K11:K12" si="3">J11+K10</f>
        <v>2.22337962962963E-2</v>
      </c>
      <c r="L11" s="106">
        <v>133.92599999999999</v>
      </c>
      <c r="M11" s="106">
        <v>91.480999999999995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66</v>
      </c>
      <c r="C12" s="97">
        <v>9</v>
      </c>
      <c r="D12" s="98">
        <f>COUNTA(G21:G85)+D11+1</f>
        <v>189</v>
      </c>
      <c r="E12" s="99">
        <f>COUNTA(G21:G85)+1</f>
        <v>59</v>
      </c>
      <c r="F12" s="121">
        <f>MIN(G21:G86)</f>
        <v>40.411999999999999</v>
      </c>
      <c r="G12" s="101">
        <f>AVERAGE(G21:G886)</f>
        <v>40.878534482758617</v>
      </c>
      <c r="H12" s="102">
        <f t="shared" si="0"/>
        <v>0.4665344827586182</v>
      </c>
      <c r="I12" s="103">
        <v>9.418981481481481E-2</v>
      </c>
      <c r="J12" s="110">
        <f t="shared" si="2"/>
        <v>2.899305555555555E-2</v>
      </c>
      <c r="K12" s="111">
        <f t="shared" si="3"/>
        <v>5.122685185185185E-2</v>
      </c>
      <c r="L12" s="106">
        <v>133.857</v>
      </c>
      <c r="M12" s="106">
        <v>91.76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65</v>
      </c>
      <c r="C13" s="97">
        <v>69</v>
      </c>
      <c r="D13" s="98">
        <f>COUNTA(H21:H83)+D12+1</f>
        <v>226</v>
      </c>
      <c r="E13" s="98">
        <f>COUNTA(H21:H83)+1</f>
        <v>37</v>
      </c>
      <c r="F13" s="109">
        <f>MIN(H21:H85)</f>
        <v>40.862000000000002</v>
      </c>
      <c r="G13" s="102">
        <f>AVERAGE(H21:H85)</f>
        <v>41.113583333333338</v>
      </c>
      <c r="H13" s="102">
        <f t="shared" si="0"/>
        <v>0.25158333333333616</v>
      </c>
      <c r="I13" s="103">
        <v>0.11287037037037037</v>
      </c>
      <c r="J13" s="110">
        <f t="shared" si="2"/>
        <v>1.8680555555555561E-2</v>
      </c>
      <c r="K13" s="114">
        <f>J13+K9</f>
        <v>6.1643518518518521E-2</v>
      </c>
      <c r="L13" s="106">
        <v>134.001</v>
      </c>
      <c r="M13" s="106">
        <v>92.293999999999997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66</v>
      </c>
      <c r="C14" s="97">
        <v>3</v>
      </c>
      <c r="D14" s="98">
        <f>COUNTA(I21:I85)+D13+1</f>
        <v>289</v>
      </c>
      <c r="E14" s="98">
        <f>COUNTA(I21:I85)+1</f>
        <v>63</v>
      </c>
      <c r="F14" s="102">
        <f>MIN(I21:I86)</f>
        <v>40.445</v>
      </c>
      <c r="G14" s="102">
        <f>AVERAGE(I21:I86)</f>
        <v>40.703451612903216</v>
      </c>
      <c r="H14" s="102">
        <f t="shared" si="0"/>
        <v>0.25845161290321528</v>
      </c>
      <c r="I14" s="103">
        <v>0.14363425925925927</v>
      </c>
      <c r="J14" s="110">
        <f t="shared" si="2"/>
        <v>3.0763888888888896E-2</v>
      </c>
      <c r="K14" s="116">
        <f t="shared" ref="K14:K15" si="4">J14+K12</f>
        <v>8.1990740740740753E-2</v>
      </c>
      <c r="L14" s="106">
        <v>133.244</v>
      </c>
      <c r="M14" s="106">
        <v>91.44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65</v>
      </c>
      <c r="C15" s="118">
        <v>69</v>
      </c>
      <c r="D15" s="119">
        <f>COUNTA(J21:J85)+D14+1</f>
        <v>336</v>
      </c>
      <c r="E15" s="119">
        <f>COUNTA(J21:J85)+1</f>
        <v>47</v>
      </c>
      <c r="F15" s="123">
        <f>MIN(J21:J86)</f>
        <v>40.805</v>
      </c>
      <c r="G15" s="123">
        <f>AVERAGE(J21:J86)</f>
        <v>41.10897826086957</v>
      </c>
      <c r="H15" s="123">
        <f t="shared" si="0"/>
        <v>0.30397826086957025</v>
      </c>
      <c r="I15" s="110" t="str">
        <f>'Загальні результати'!H6</f>
        <v>4:00:21</v>
      </c>
      <c r="J15" s="124">
        <f t="shared" si="2"/>
        <v>2.3275462962962956E-2</v>
      </c>
      <c r="K15" s="125">
        <f t="shared" si="4"/>
        <v>8.491898148148147E-2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AVERAGE(F8,F9,F15,F13)</f>
        <v>40.662750000000003</v>
      </c>
      <c r="G16" s="109">
        <f>AVERAGE(C21:D87,H21:H83,J21:J86)</f>
        <v>40.992550295857974</v>
      </c>
      <c r="H16" s="109">
        <f>AVERAGE(H8,H9,H15,H13)</f>
        <v>0.40320816349638022</v>
      </c>
      <c r="I16" s="151" t="s">
        <v>107</v>
      </c>
      <c r="J16" s="129"/>
      <c r="K16" s="130" t="s">
        <v>95</v>
      </c>
      <c r="L16" s="131">
        <f>AVERAGE(L8:L14)</f>
        <v>136.76057142857141</v>
      </c>
      <c r="M16" s="131">
        <f>AVERAGE(M8:M14)-90</f>
        <v>4.4918571428571425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AVERAGE(F10,F11,F12,F14)</f>
        <v>40.668749999999996</v>
      </c>
      <c r="G17" s="102">
        <f>AVERAGE(E21:G83,I21:I83)</f>
        <v>40.924443750000009</v>
      </c>
      <c r="H17" s="102">
        <f>AVERAGE(H10,H11,H12,H14)</f>
        <v>0.39792446877761023</v>
      </c>
      <c r="I17" s="113" t="s">
        <v>108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40.665750000000003</v>
      </c>
      <c r="G18" s="132">
        <f>AVERAGE(C21:J86)</f>
        <v>40.959428571428568</v>
      </c>
      <c r="H18" s="132">
        <f>AVERAGE(H8:H15)</f>
        <v>0.40056631613699523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Маніло Денис</v>
      </c>
      <c r="D20" s="133" t="str">
        <f>B9</f>
        <v>Маніло Денис</v>
      </c>
      <c r="E20" s="133" t="str">
        <f>B10</f>
        <v>Лихошерст Олексій</v>
      </c>
      <c r="F20" s="133" t="str">
        <f>B11</f>
        <v>Лихошерст Олексій</v>
      </c>
      <c r="G20" s="133" t="str">
        <f>B12</f>
        <v>Лихошерст Олексій</v>
      </c>
      <c r="H20" s="133" t="str">
        <f>B13</f>
        <v>Маніло Денис</v>
      </c>
      <c r="I20" s="133" t="str">
        <f>B14</f>
        <v>Лихошерст Олексій</v>
      </c>
      <c r="J20" s="134" t="str">
        <f>B15</f>
        <v>Маніло Денис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46.313000000000002</v>
      </c>
      <c r="D21" s="137">
        <v>40.994999999999997</v>
      </c>
      <c r="E21" s="137">
        <v>41.378</v>
      </c>
      <c r="F21" s="137">
        <v>42.972000000000001</v>
      </c>
      <c r="G21" s="137">
        <v>41.597999999999999</v>
      </c>
      <c r="H21" s="137">
        <v>41.482999999999997</v>
      </c>
      <c r="I21" s="137">
        <v>40.69</v>
      </c>
      <c r="J21" s="138">
        <v>41.24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42.289000000000001</v>
      </c>
      <c r="D22" s="140">
        <v>40.811</v>
      </c>
      <c r="E22" s="140">
        <v>43.03</v>
      </c>
      <c r="F22" s="140">
        <v>41.878</v>
      </c>
      <c r="G22" s="140">
        <v>40.991999999999997</v>
      </c>
      <c r="H22" s="140">
        <v>41.338999999999999</v>
      </c>
      <c r="I22" s="140">
        <v>40.722000000000001</v>
      </c>
      <c r="J22" s="141">
        <v>41.124000000000002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41.609000000000002</v>
      </c>
      <c r="D23" s="140">
        <v>40.798999999999999</v>
      </c>
      <c r="E23" s="140">
        <v>41.338000000000001</v>
      </c>
      <c r="F23" s="140">
        <v>41.82</v>
      </c>
      <c r="G23" s="140">
        <v>41.255000000000003</v>
      </c>
      <c r="H23" s="140">
        <v>41.343000000000004</v>
      </c>
      <c r="I23" s="140">
        <v>40.445</v>
      </c>
      <c r="J23" s="141">
        <v>41.091000000000001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41.505000000000003</v>
      </c>
      <c r="D24" s="140">
        <v>41.174999999999997</v>
      </c>
      <c r="E24" s="140">
        <v>41.212000000000003</v>
      </c>
      <c r="F24" s="140">
        <v>41.658000000000001</v>
      </c>
      <c r="G24" s="140">
        <v>40.923000000000002</v>
      </c>
      <c r="H24" s="140">
        <v>41.273000000000003</v>
      </c>
      <c r="I24" s="140">
        <v>40.83</v>
      </c>
      <c r="J24" s="141">
        <v>41.143000000000001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41.207000000000001</v>
      </c>
      <c r="D25" s="140">
        <v>40.68</v>
      </c>
      <c r="E25" s="140">
        <v>41.185000000000002</v>
      </c>
      <c r="F25" s="140">
        <v>41.414000000000001</v>
      </c>
      <c r="G25" s="140">
        <v>40.93</v>
      </c>
      <c r="H25" s="140">
        <v>41.262999999999998</v>
      </c>
      <c r="I25" s="140">
        <v>40.567999999999998</v>
      </c>
      <c r="J25" s="141">
        <v>41.084000000000003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41.072000000000003</v>
      </c>
      <c r="D26" s="140">
        <v>40.743000000000002</v>
      </c>
      <c r="E26" s="140">
        <v>41.235999999999997</v>
      </c>
      <c r="F26" s="140">
        <v>41.478000000000002</v>
      </c>
      <c r="G26" s="140">
        <v>41.01</v>
      </c>
      <c r="H26" s="140">
        <v>41.125</v>
      </c>
      <c r="I26" s="140">
        <v>40.582000000000001</v>
      </c>
      <c r="J26" s="141">
        <v>41.002000000000002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41.087000000000003</v>
      </c>
      <c r="D27" s="140">
        <v>40.863</v>
      </c>
      <c r="E27" s="140">
        <v>41.427999999999997</v>
      </c>
      <c r="F27" s="140">
        <v>41.262</v>
      </c>
      <c r="G27" s="140">
        <v>40.865000000000002</v>
      </c>
      <c r="H27" s="140">
        <v>41.265000000000001</v>
      </c>
      <c r="I27" s="140">
        <v>40.68</v>
      </c>
      <c r="J27" s="141">
        <v>41.061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41.064999999999998</v>
      </c>
      <c r="D28" s="140">
        <v>40.968000000000004</v>
      </c>
      <c r="E28" s="140">
        <v>41.012999999999998</v>
      </c>
      <c r="F28" s="140">
        <v>41.186</v>
      </c>
      <c r="G28" s="140">
        <v>40.902999999999999</v>
      </c>
      <c r="H28" s="140">
        <v>41.116999999999997</v>
      </c>
      <c r="I28" s="140">
        <v>40.475000000000001</v>
      </c>
      <c r="J28" s="141">
        <v>40.927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41.037999999999997</v>
      </c>
      <c r="D29" s="140">
        <v>40.938000000000002</v>
      </c>
      <c r="E29" s="140">
        <v>41.087000000000003</v>
      </c>
      <c r="F29" s="140">
        <v>41.152000000000001</v>
      </c>
      <c r="G29" s="140">
        <v>41.018999999999998</v>
      </c>
      <c r="H29" s="140">
        <v>41.067999999999998</v>
      </c>
      <c r="I29" s="140">
        <v>40.671999999999997</v>
      </c>
      <c r="J29" s="141">
        <v>41.155999999999999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42.247999999999998</v>
      </c>
      <c r="D30" s="140">
        <v>41.091000000000001</v>
      </c>
      <c r="E30" s="140">
        <v>40.918999999999997</v>
      </c>
      <c r="F30" s="140">
        <v>41.515999999999998</v>
      </c>
      <c r="G30" s="140">
        <v>41.064</v>
      </c>
      <c r="H30" s="140">
        <v>41.136000000000003</v>
      </c>
      <c r="I30" s="140">
        <v>40.588999999999999</v>
      </c>
      <c r="J30" s="141">
        <v>40.920999999999999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41.280999999999999</v>
      </c>
      <c r="D31" s="140">
        <v>40.582999999999998</v>
      </c>
      <c r="E31" s="140">
        <v>40.796999999999997</v>
      </c>
      <c r="F31" s="140">
        <v>41.305</v>
      </c>
      <c r="G31" s="140">
        <v>40.927999999999997</v>
      </c>
      <c r="H31" s="140">
        <v>41.082999999999998</v>
      </c>
      <c r="I31" s="140">
        <v>40.613999999999997</v>
      </c>
      <c r="J31" s="141">
        <v>40.953000000000003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41.030999999999999</v>
      </c>
      <c r="D32" s="140">
        <v>40.47</v>
      </c>
      <c r="E32" s="140">
        <v>40.780999999999999</v>
      </c>
      <c r="F32" s="140">
        <v>41.167999999999999</v>
      </c>
      <c r="G32" s="140">
        <v>40.744999999999997</v>
      </c>
      <c r="H32" s="140">
        <v>41.14</v>
      </c>
      <c r="I32" s="140">
        <v>40.582999999999998</v>
      </c>
      <c r="J32" s="141">
        <v>41.014000000000003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40.738</v>
      </c>
      <c r="D33" s="140">
        <v>40.655000000000001</v>
      </c>
      <c r="E33" s="140">
        <v>40.875999999999998</v>
      </c>
      <c r="F33" s="140">
        <v>41.381</v>
      </c>
      <c r="G33" s="140">
        <v>40.832000000000001</v>
      </c>
      <c r="H33" s="140">
        <v>41.027999999999999</v>
      </c>
      <c r="I33" s="140">
        <v>40.618000000000002</v>
      </c>
      <c r="J33" s="141">
        <v>41.024999999999999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40.752000000000002</v>
      </c>
      <c r="D34" s="140">
        <v>40.423000000000002</v>
      </c>
      <c r="E34" s="140">
        <v>40.875</v>
      </c>
      <c r="F34" s="140">
        <v>41.497999999999998</v>
      </c>
      <c r="G34" s="140">
        <v>40.749000000000002</v>
      </c>
      <c r="H34" s="140">
        <v>41.07</v>
      </c>
      <c r="I34" s="140">
        <v>40.685000000000002</v>
      </c>
      <c r="J34" s="141">
        <v>41.226999999999997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40.621000000000002</v>
      </c>
      <c r="D35" s="140">
        <v>40.628999999999998</v>
      </c>
      <c r="E35" s="140">
        <v>41.076999999999998</v>
      </c>
      <c r="F35" s="140">
        <v>41.414000000000001</v>
      </c>
      <c r="G35" s="140">
        <v>40.655000000000001</v>
      </c>
      <c r="H35" s="140">
        <v>41.033999999999999</v>
      </c>
      <c r="I35" s="140">
        <v>40.770000000000003</v>
      </c>
      <c r="J35" s="141">
        <v>40.99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40.706000000000003</v>
      </c>
      <c r="D36" s="140">
        <v>40.616</v>
      </c>
      <c r="E36" s="140">
        <v>41.04</v>
      </c>
      <c r="F36" s="140">
        <v>41.381999999999998</v>
      </c>
      <c r="G36" s="140">
        <v>40.853999999999999</v>
      </c>
      <c r="H36" s="140">
        <v>41.072000000000003</v>
      </c>
      <c r="I36" s="140">
        <v>41.040999999999997</v>
      </c>
      <c r="J36" s="141">
        <v>40.957999999999998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41.079000000000001</v>
      </c>
      <c r="D37" s="140">
        <v>40.441000000000003</v>
      </c>
      <c r="E37" s="140">
        <v>41.009</v>
      </c>
      <c r="F37" s="140">
        <v>41.496000000000002</v>
      </c>
      <c r="G37" s="140">
        <v>40.691000000000003</v>
      </c>
      <c r="H37" s="140">
        <v>41.045000000000002</v>
      </c>
      <c r="I37" s="140">
        <v>40.799999999999997</v>
      </c>
      <c r="J37" s="141">
        <v>41.076999999999998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40.747999999999998</v>
      </c>
      <c r="D38" s="140">
        <v>40.603000000000002</v>
      </c>
      <c r="E38" s="140">
        <v>40.889000000000003</v>
      </c>
      <c r="F38" s="140">
        <v>41.046999999999997</v>
      </c>
      <c r="G38" s="140">
        <v>40.710999999999999</v>
      </c>
      <c r="H38" s="140">
        <v>40.904000000000003</v>
      </c>
      <c r="I38" s="140">
        <v>40.85</v>
      </c>
      <c r="J38" s="141">
        <v>40.914999999999999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40.72</v>
      </c>
      <c r="D39" s="140">
        <v>40.363</v>
      </c>
      <c r="E39" s="140">
        <v>40.771000000000001</v>
      </c>
      <c r="F39" s="140">
        <v>41.823999999999998</v>
      </c>
      <c r="G39" s="140">
        <v>40.862000000000002</v>
      </c>
      <c r="H39" s="140">
        <v>41.061</v>
      </c>
      <c r="I39" s="140">
        <v>40.712000000000003</v>
      </c>
      <c r="J39" s="141">
        <v>40.805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40.768000000000001</v>
      </c>
      <c r="D40" s="140">
        <v>40.433999999999997</v>
      </c>
      <c r="E40" s="140">
        <v>41.203000000000003</v>
      </c>
      <c r="F40" s="142"/>
      <c r="G40" s="140">
        <v>40.790999999999997</v>
      </c>
      <c r="H40" s="140">
        <v>40.911999999999999</v>
      </c>
      <c r="I40" s="140">
        <v>40.762999999999998</v>
      </c>
      <c r="J40" s="141">
        <v>41.387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40.665999999999997</v>
      </c>
      <c r="D41" s="140">
        <v>40.603999999999999</v>
      </c>
      <c r="E41" s="140">
        <v>41.347000000000001</v>
      </c>
      <c r="F41" s="142"/>
      <c r="G41" s="140">
        <v>40.825000000000003</v>
      </c>
      <c r="H41" s="140">
        <v>40.881999999999998</v>
      </c>
      <c r="I41" s="140">
        <v>40.770000000000003</v>
      </c>
      <c r="J41" s="141">
        <v>40.982999999999997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40.777000000000001</v>
      </c>
      <c r="D42" s="140">
        <v>40.567</v>
      </c>
      <c r="E42" s="142"/>
      <c r="F42" s="142"/>
      <c r="G42" s="140">
        <v>40.895000000000003</v>
      </c>
      <c r="H42" s="140">
        <v>41.012999999999998</v>
      </c>
      <c r="I42" s="140">
        <v>40.731000000000002</v>
      </c>
      <c r="J42" s="141">
        <v>41.024999999999999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40.973999999999997</v>
      </c>
      <c r="D43" s="140">
        <v>40.637</v>
      </c>
      <c r="E43" s="142"/>
      <c r="F43" s="142"/>
      <c r="G43" s="140">
        <v>40.780999999999999</v>
      </c>
      <c r="H43" s="140">
        <v>41.350999999999999</v>
      </c>
      <c r="I43" s="140">
        <v>40.651000000000003</v>
      </c>
      <c r="J43" s="141">
        <v>40.954000000000001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43"/>
      <c r="D44" s="140">
        <v>40.512999999999998</v>
      </c>
      <c r="E44" s="142"/>
      <c r="F44" s="142"/>
      <c r="G44" s="140">
        <v>40.776000000000003</v>
      </c>
      <c r="H44" s="140">
        <v>41.029000000000003</v>
      </c>
      <c r="I44" s="140">
        <v>40.716999999999999</v>
      </c>
      <c r="J44" s="141">
        <v>40.878999999999998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43"/>
      <c r="D45" s="140">
        <v>40.438000000000002</v>
      </c>
      <c r="E45" s="142"/>
      <c r="F45" s="142"/>
      <c r="G45" s="140">
        <v>40.700000000000003</v>
      </c>
      <c r="H45" s="140">
        <v>41.19</v>
      </c>
      <c r="I45" s="140">
        <v>41.174999999999997</v>
      </c>
      <c r="J45" s="141">
        <v>40.933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43"/>
      <c r="D46" s="140">
        <v>40.622999999999998</v>
      </c>
      <c r="E46" s="142"/>
      <c r="F46" s="142"/>
      <c r="G46" s="140">
        <v>40.877000000000002</v>
      </c>
      <c r="H46" s="140">
        <v>41.168999999999997</v>
      </c>
      <c r="I46" s="140">
        <v>40.524000000000001</v>
      </c>
      <c r="J46" s="141">
        <v>41.343000000000004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43"/>
      <c r="D47" s="140">
        <v>40.771999999999998</v>
      </c>
      <c r="E47" s="142"/>
      <c r="F47" s="142"/>
      <c r="G47" s="140">
        <v>40.944000000000003</v>
      </c>
      <c r="H47" s="140">
        <v>40.920999999999999</v>
      </c>
      <c r="I47" s="140">
        <v>41.612000000000002</v>
      </c>
      <c r="J47" s="141">
        <v>40.968000000000004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43"/>
      <c r="D48" s="140">
        <v>40.44</v>
      </c>
      <c r="E48" s="142"/>
      <c r="F48" s="142"/>
      <c r="G48" s="140">
        <v>40.808999999999997</v>
      </c>
      <c r="H48" s="140">
        <v>41.878</v>
      </c>
      <c r="I48" s="140">
        <v>40.758000000000003</v>
      </c>
      <c r="J48" s="141">
        <v>41.031999999999996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43"/>
      <c r="D49" s="140">
        <v>40.548999999999999</v>
      </c>
      <c r="E49" s="142"/>
      <c r="F49" s="142"/>
      <c r="G49" s="140">
        <v>40.802999999999997</v>
      </c>
      <c r="H49" s="140">
        <v>40.862000000000002</v>
      </c>
      <c r="I49" s="140">
        <v>40.698</v>
      </c>
      <c r="J49" s="141">
        <v>41.057000000000002</v>
      </c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43"/>
      <c r="D50" s="140">
        <v>40.569000000000003</v>
      </c>
      <c r="E50" s="142"/>
      <c r="F50" s="142"/>
      <c r="G50" s="140">
        <v>40.713999999999999</v>
      </c>
      <c r="H50" s="140">
        <v>40.985999999999997</v>
      </c>
      <c r="I50" s="140">
        <v>40.633000000000003</v>
      </c>
      <c r="J50" s="141">
        <v>40.975999999999999</v>
      </c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43"/>
      <c r="D51" s="140">
        <v>40.603999999999999</v>
      </c>
      <c r="E51" s="142"/>
      <c r="F51" s="142"/>
      <c r="G51" s="140">
        <v>41.058999999999997</v>
      </c>
      <c r="H51" s="140">
        <v>41.023000000000003</v>
      </c>
      <c r="I51" s="140">
        <v>40.656999999999996</v>
      </c>
      <c r="J51" s="141">
        <v>40.942</v>
      </c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43"/>
      <c r="D52" s="140">
        <v>40.808999999999997</v>
      </c>
      <c r="E52" s="142"/>
      <c r="F52" s="142"/>
      <c r="G52" s="140">
        <v>40.856999999999999</v>
      </c>
      <c r="H52" s="140">
        <v>41.048000000000002</v>
      </c>
      <c r="I52" s="140">
        <v>40.776000000000003</v>
      </c>
      <c r="J52" s="141">
        <v>40.962000000000003</v>
      </c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43"/>
      <c r="D53" s="140">
        <v>40.441000000000003</v>
      </c>
      <c r="E53" s="142"/>
      <c r="F53" s="142"/>
      <c r="G53" s="140">
        <v>40.411999999999999</v>
      </c>
      <c r="H53" s="140">
        <v>40.984000000000002</v>
      </c>
      <c r="I53" s="140">
        <v>40.606999999999999</v>
      </c>
      <c r="J53" s="141">
        <v>40.921999999999997</v>
      </c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43"/>
      <c r="D54" s="140">
        <v>40.707000000000001</v>
      </c>
      <c r="E54" s="142"/>
      <c r="F54" s="142"/>
      <c r="G54" s="140">
        <v>40.823</v>
      </c>
      <c r="H54" s="140">
        <v>40.982999999999997</v>
      </c>
      <c r="I54" s="140">
        <v>40.683999999999997</v>
      </c>
      <c r="J54" s="141">
        <v>41.311999999999998</v>
      </c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43"/>
      <c r="D55" s="140">
        <v>40.765999999999998</v>
      </c>
      <c r="E55" s="142"/>
      <c r="F55" s="142"/>
      <c r="G55" s="140">
        <v>40.838999999999999</v>
      </c>
      <c r="H55" s="140">
        <v>40.911999999999999</v>
      </c>
      <c r="I55" s="140">
        <v>40.548999999999999</v>
      </c>
      <c r="J55" s="141">
        <v>41.527999999999999</v>
      </c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43"/>
      <c r="D56" s="140">
        <v>40.582999999999998</v>
      </c>
      <c r="E56" s="142"/>
      <c r="F56" s="142"/>
      <c r="G56" s="140">
        <v>40.656999999999996</v>
      </c>
      <c r="H56" s="140">
        <v>41.097000000000001</v>
      </c>
      <c r="I56" s="140">
        <v>40.652999999999999</v>
      </c>
      <c r="J56" s="141">
        <v>41.414999999999999</v>
      </c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0">
        <v>40.71</v>
      </c>
      <c r="E57" s="142"/>
      <c r="F57" s="142"/>
      <c r="G57" s="140">
        <v>40.83</v>
      </c>
      <c r="H57" s="142"/>
      <c r="I57" s="140">
        <v>40.700000000000003</v>
      </c>
      <c r="J57" s="141">
        <v>41.326000000000001</v>
      </c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0">
        <v>40.563000000000002</v>
      </c>
      <c r="E58" s="142"/>
      <c r="F58" s="142"/>
      <c r="G58" s="140">
        <v>40.707999999999998</v>
      </c>
      <c r="H58" s="142"/>
      <c r="I58" s="140">
        <v>40.613999999999997</v>
      </c>
      <c r="J58" s="141">
        <v>42.622999999999998</v>
      </c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0">
        <v>40.631999999999998</v>
      </c>
      <c r="E59" s="142"/>
      <c r="F59" s="142"/>
      <c r="G59" s="140">
        <v>40.904000000000003</v>
      </c>
      <c r="H59" s="142"/>
      <c r="I59" s="140">
        <v>40.746000000000002</v>
      </c>
      <c r="J59" s="141">
        <v>41.188000000000002</v>
      </c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0">
        <v>40.786999999999999</v>
      </c>
      <c r="E60" s="142"/>
      <c r="F60" s="142"/>
      <c r="G60" s="140">
        <v>41.277000000000001</v>
      </c>
      <c r="H60" s="142"/>
      <c r="I60" s="140">
        <v>40.734999999999999</v>
      </c>
      <c r="J60" s="141">
        <v>41.055</v>
      </c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0">
        <v>40.698999999999998</v>
      </c>
      <c r="E61" s="142"/>
      <c r="F61" s="142"/>
      <c r="G61" s="140">
        <v>40.718000000000004</v>
      </c>
      <c r="H61" s="142"/>
      <c r="I61" s="140">
        <v>40.506</v>
      </c>
      <c r="J61" s="141">
        <v>41.113999999999997</v>
      </c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0">
        <v>40.709000000000003</v>
      </c>
      <c r="E62" s="142"/>
      <c r="F62" s="142"/>
      <c r="G62" s="140">
        <v>41.472000000000001</v>
      </c>
      <c r="H62" s="142"/>
      <c r="I62" s="140">
        <v>40.926000000000002</v>
      </c>
      <c r="J62" s="141">
        <v>41.125</v>
      </c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0">
        <v>40.680999999999997</v>
      </c>
      <c r="E63" s="142"/>
      <c r="F63" s="142"/>
      <c r="G63" s="140">
        <v>40.920999999999999</v>
      </c>
      <c r="H63" s="142"/>
      <c r="I63" s="140">
        <v>40.634</v>
      </c>
      <c r="J63" s="141">
        <v>41.070999999999998</v>
      </c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0">
        <v>40.479999999999997</v>
      </c>
      <c r="E64" s="142"/>
      <c r="F64" s="142"/>
      <c r="G64" s="140">
        <v>40.774000000000001</v>
      </c>
      <c r="H64" s="142"/>
      <c r="I64" s="140">
        <v>40.564</v>
      </c>
      <c r="J64" s="141">
        <v>41.094000000000001</v>
      </c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0">
        <v>40.613</v>
      </c>
      <c r="E65" s="142"/>
      <c r="F65" s="142"/>
      <c r="G65" s="140">
        <v>40.832000000000001</v>
      </c>
      <c r="H65" s="142"/>
      <c r="I65" s="140">
        <v>40.576000000000001</v>
      </c>
      <c r="J65" s="141">
        <v>41.012999999999998</v>
      </c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0">
        <v>40.630000000000003</v>
      </c>
      <c r="E66" s="142"/>
      <c r="F66" s="142"/>
      <c r="G66" s="140">
        <v>40.578000000000003</v>
      </c>
      <c r="H66" s="142"/>
      <c r="I66" s="140">
        <v>40.798000000000002</v>
      </c>
      <c r="J66" s="141">
        <v>41.073</v>
      </c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0">
        <v>40.646999999999998</v>
      </c>
      <c r="E67" s="142"/>
      <c r="F67" s="142"/>
      <c r="G67" s="140">
        <v>40.746000000000002</v>
      </c>
      <c r="H67" s="142"/>
      <c r="I67" s="140">
        <v>40.734999999999999</v>
      </c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0">
        <v>40.639000000000003</v>
      </c>
      <c r="E68" s="142"/>
      <c r="F68" s="142"/>
      <c r="G68" s="140">
        <v>40.820999999999998</v>
      </c>
      <c r="H68" s="142"/>
      <c r="I68" s="140">
        <v>40.524999999999999</v>
      </c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0">
        <v>40.512999999999998</v>
      </c>
      <c r="E69" s="142"/>
      <c r="F69" s="142"/>
      <c r="G69" s="140">
        <v>40.668999999999997</v>
      </c>
      <c r="H69" s="142"/>
      <c r="I69" s="140">
        <v>40.652999999999999</v>
      </c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0">
        <v>41.228000000000002</v>
      </c>
      <c r="E70" s="142"/>
      <c r="F70" s="142"/>
      <c r="G70" s="140">
        <v>40.835999999999999</v>
      </c>
      <c r="H70" s="142"/>
      <c r="I70" s="140">
        <v>40.612000000000002</v>
      </c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0">
        <v>40.747</v>
      </c>
      <c r="E71" s="142"/>
      <c r="F71" s="142"/>
      <c r="G71" s="140">
        <v>40.832999999999998</v>
      </c>
      <c r="H71" s="142"/>
      <c r="I71" s="140">
        <v>40.682000000000002</v>
      </c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0">
        <v>40.673999999999999</v>
      </c>
      <c r="E72" s="142"/>
      <c r="F72" s="142"/>
      <c r="G72" s="140">
        <v>40.917999999999999</v>
      </c>
      <c r="H72" s="142"/>
      <c r="I72" s="140">
        <v>40.502000000000002</v>
      </c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0">
        <v>40.634999999999998</v>
      </c>
      <c r="E73" s="142"/>
      <c r="F73" s="142"/>
      <c r="G73" s="140">
        <v>40.798000000000002</v>
      </c>
      <c r="H73" s="142"/>
      <c r="I73" s="140">
        <v>40.615000000000002</v>
      </c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0">
        <v>40.639000000000003</v>
      </c>
      <c r="E74" s="142"/>
      <c r="F74" s="142"/>
      <c r="G74" s="140">
        <v>41.066000000000003</v>
      </c>
      <c r="H74" s="142"/>
      <c r="I74" s="140">
        <v>40.795999999999999</v>
      </c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0">
        <v>40.631</v>
      </c>
      <c r="E75" s="142"/>
      <c r="F75" s="142"/>
      <c r="G75" s="140">
        <v>40.807000000000002</v>
      </c>
      <c r="H75" s="142"/>
      <c r="I75" s="140">
        <v>40.582000000000001</v>
      </c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0">
        <v>40.58</v>
      </c>
      <c r="E76" s="142"/>
      <c r="F76" s="142"/>
      <c r="G76" s="140">
        <v>41.107999999999997</v>
      </c>
      <c r="H76" s="142"/>
      <c r="I76" s="140">
        <v>40.679000000000002</v>
      </c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0">
        <v>40.680999999999997</v>
      </c>
      <c r="E77" s="142"/>
      <c r="F77" s="142"/>
      <c r="G77" s="140">
        <v>41.131</v>
      </c>
      <c r="H77" s="142"/>
      <c r="I77" s="140">
        <v>40.542999999999999</v>
      </c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0">
        <v>40.716000000000001</v>
      </c>
      <c r="E78" s="142"/>
      <c r="F78" s="142"/>
      <c r="G78" s="140">
        <v>41.06</v>
      </c>
      <c r="H78" s="142"/>
      <c r="I78" s="140">
        <v>40.634</v>
      </c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0">
        <v>40.633000000000003</v>
      </c>
      <c r="E79" s="142"/>
      <c r="F79" s="142"/>
      <c r="G79" s="142"/>
      <c r="H79" s="142"/>
      <c r="I79" s="140">
        <v>40.807000000000002</v>
      </c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0">
        <v>40.591999999999999</v>
      </c>
      <c r="E80" s="142"/>
      <c r="F80" s="142"/>
      <c r="G80" s="142"/>
      <c r="H80" s="142"/>
      <c r="I80" s="140">
        <v>40.695999999999998</v>
      </c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0">
        <v>41.500999999999998</v>
      </c>
      <c r="E81" s="142"/>
      <c r="F81" s="142"/>
      <c r="G81" s="142"/>
      <c r="H81" s="142"/>
      <c r="I81" s="140">
        <v>40.683999999999997</v>
      </c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0">
        <v>43.494</v>
      </c>
      <c r="E82" s="142"/>
      <c r="F82" s="142"/>
      <c r="G82" s="142"/>
      <c r="H82" s="142"/>
      <c r="I82" s="140">
        <v>41.186</v>
      </c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54">
        <v>40.642000000000003</v>
      </c>
      <c r="E83" s="146"/>
      <c r="F83" s="146"/>
      <c r="G83" s="146"/>
      <c r="H83" s="146"/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142"/>
      <c r="D84" s="140">
        <v>40.747</v>
      </c>
      <c r="E84" s="142"/>
      <c r="F84" s="142"/>
      <c r="G84" s="142"/>
      <c r="H84" s="142"/>
      <c r="I84" s="142"/>
      <c r="J84" s="142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142"/>
      <c r="D85" s="142"/>
      <c r="E85" s="142"/>
      <c r="F85" s="142"/>
      <c r="G85" s="142"/>
      <c r="H85" s="142"/>
      <c r="I85" s="142"/>
      <c r="J85" s="142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142"/>
      <c r="D86" s="142"/>
      <c r="E86" s="142"/>
      <c r="F86" s="142"/>
      <c r="G86" s="142"/>
      <c r="H86" s="142"/>
      <c r="I86" s="142"/>
      <c r="J86" s="142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3" width="6.6640625" customWidth="1"/>
    <col min="4" max="4" width="6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25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70</v>
      </c>
      <c r="C8" s="97">
        <v>44</v>
      </c>
      <c r="D8" s="98">
        <f>COUNTA(C21:C85)</f>
        <v>22</v>
      </c>
      <c r="E8" s="98">
        <f>COUNTA(C21:C85)</f>
        <v>22</v>
      </c>
      <c r="F8" s="115">
        <f>MIN(C21:C84)</f>
        <v>40.450000000000003</v>
      </c>
      <c r="G8" s="102">
        <f>AVERAGE(C21:C87)</f>
        <v>41.448454545454545</v>
      </c>
      <c r="H8" s="102">
        <f t="shared" ref="H8:H15" si="0">G8-F8</f>
        <v>0.9984545454545426</v>
      </c>
      <c r="I8" s="103">
        <v>1.0555555555555556E-2</v>
      </c>
      <c r="J8" s="104">
        <f t="shared" ref="J8:K8" si="1">I8</f>
        <v>1.0555555555555556E-2</v>
      </c>
      <c r="K8" s="105">
        <f t="shared" si="1"/>
        <v>1.0555555555555556E-2</v>
      </c>
      <c r="L8" s="106">
        <v>133.09399999999999</v>
      </c>
      <c r="M8" s="155">
        <v>91.141000000000005</v>
      </c>
      <c r="N8" s="107"/>
      <c r="O8" s="108"/>
      <c r="P8" s="108"/>
    </row>
    <row r="9" spans="1:16" ht="30.75" customHeight="1" x14ac:dyDescent="0.3">
      <c r="A9" s="96">
        <v>2</v>
      </c>
      <c r="B9" s="97" t="s">
        <v>70</v>
      </c>
      <c r="C9" s="97">
        <v>1</v>
      </c>
      <c r="D9" s="98">
        <f>COUNTA(D21:D85)+D8+1</f>
        <v>88</v>
      </c>
      <c r="E9" s="99">
        <f>COUNTA(D21:D85)+1</f>
        <v>66</v>
      </c>
      <c r="F9" s="100">
        <f>MIN(D21:D84)</f>
        <v>40.268999999999998</v>
      </c>
      <c r="G9" s="101">
        <f>AVERAGE(D21:D86)</f>
        <v>40.692246153846149</v>
      </c>
      <c r="H9" s="102">
        <f t="shared" si="0"/>
        <v>0.42324615384615072</v>
      </c>
      <c r="I9" s="103">
        <v>4.2743055555555555E-2</v>
      </c>
      <c r="J9" s="110">
        <f t="shared" ref="J9:J15" si="2">I9-I8</f>
        <v>3.2187500000000001E-2</v>
      </c>
      <c r="K9" s="111">
        <f>J9+K8</f>
        <v>4.2743055555555555E-2</v>
      </c>
      <c r="L9" s="106">
        <v>133.09200000000001</v>
      </c>
      <c r="M9" s="106">
        <v>91.212999999999994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69</v>
      </c>
      <c r="C10" s="97">
        <v>5</v>
      </c>
      <c r="D10" s="98">
        <f>COUNTA(E21:E85)+D9+1</f>
        <v>144</v>
      </c>
      <c r="E10" s="98">
        <f>COUNTA(E21:E85)+1</f>
        <v>56</v>
      </c>
      <c r="F10" s="109">
        <f>MIN(E21:E86)</f>
        <v>40.843000000000004</v>
      </c>
      <c r="G10" s="102">
        <f>AVERAGE(E52:E87,E21:E50)</f>
        <v>41.101185185185187</v>
      </c>
      <c r="H10" s="102">
        <f t="shared" si="0"/>
        <v>0.25818518518518374</v>
      </c>
      <c r="I10" s="103">
        <v>7.075231481481481E-2</v>
      </c>
      <c r="J10" s="110">
        <f t="shared" si="2"/>
        <v>2.8009259259259255E-2</v>
      </c>
      <c r="K10" s="111">
        <f>J10</f>
        <v>2.8009259259259255E-2</v>
      </c>
      <c r="L10" s="106">
        <v>132.185</v>
      </c>
      <c r="M10" s="112">
        <v>90.84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70</v>
      </c>
      <c r="C11" s="97">
        <v>44</v>
      </c>
      <c r="D11" s="98">
        <f>COUNTA(F21:F85)+D10+1</f>
        <v>175</v>
      </c>
      <c r="E11" s="98">
        <f>COUNTA(F21:F85)+1</f>
        <v>31</v>
      </c>
      <c r="F11" s="102">
        <f>MIN(F21:F86)</f>
        <v>40.606999999999999</v>
      </c>
      <c r="G11" s="102">
        <f>AVERAGE(F21:F86)</f>
        <v>41.018833333333326</v>
      </c>
      <c r="H11" s="102">
        <f t="shared" si="0"/>
        <v>0.41183333333332683</v>
      </c>
      <c r="I11" s="103">
        <v>8.6527777777777773E-2</v>
      </c>
      <c r="J11" s="110">
        <f t="shared" si="2"/>
        <v>1.5775462962962963E-2</v>
      </c>
      <c r="K11" s="111">
        <f t="shared" ref="K11:K15" si="3">J11+K9</f>
        <v>5.8518518518518518E-2</v>
      </c>
      <c r="L11" s="106">
        <v>132.59399999999999</v>
      </c>
      <c r="M11" s="112">
        <v>90.92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69</v>
      </c>
      <c r="C12" s="97">
        <v>3</v>
      </c>
      <c r="D12" s="98">
        <f>COUNTA(G21:G85)+D11+1</f>
        <v>224</v>
      </c>
      <c r="E12" s="98">
        <f>COUNTA(G21:G85)+1</f>
        <v>49</v>
      </c>
      <c r="F12" s="102">
        <f>MIN(G21:G86)</f>
        <v>40.799999999999997</v>
      </c>
      <c r="G12" s="102">
        <f>AVERAGE(G21:G886)</f>
        <v>41.146520833333334</v>
      </c>
      <c r="H12" s="102">
        <f t="shared" si="0"/>
        <v>0.3465208333333365</v>
      </c>
      <c r="I12" s="103">
        <v>0.11091435185185185</v>
      </c>
      <c r="J12" s="110">
        <f t="shared" si="2"/>
        <v>2.4386574074074074E-2</v>
      </c>
      <c r="K12" s="111">
        <f t="shared" si="3"/>
        <v>5.2395833333333329E-2</v>
      </c>
      <c r="L12" s="106">
        <v>131.88999999999999</v>
      </c>
      <c r="M12" s="112">
        <v>90.274000000000001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70</v>
      </c>
      <c r="C13" s="97">
        <v>10</v>
      </c>
      <c r="D13" s="98">
        <f>COUNTA(H21:H83)+D12+1</f>
        <v>253</v>
      </c>
      <c r="E13" s="98">
        <f>COUNTA(H21:H83)+1</f>
        <v>29</v>
      </c>
      <c r="F13" s="115">
        <f>MIN(H21:H85)</f>
        <v>40.756</v>
      </c>
      <c r="G13" s="102">
        <f>AVERAGE(H21:H85)</f>
        <v>41.03275</v>
      </c>
      <c r="H13" s="102">
        <f t="shared" si="0"/>
        <v>0.27674999999999983</v>
      </c>
      <c r="I13" s="103">
        <v>0.12574074074074074</v>
      </c>
      <c r="J13" s="110">
        <f t="shared" si="2"/>
        <v>1.4826388888888889E-2</v>
      </c>
      <c r="K13" s="114">
        <f t="shared" si="3"/>
        <v>7.33449074074074E-2</v>
      </c>
      <c r="L13" s="106">
        <v>131.661</v>
      </c>
      <c r="M13" s="112">
        <v>90.382999999999996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69</v>
      </c>
      <c r="C14" s="97">
        <v>8</v>
      </c>
      <c r="D14" s="98">
        <f>COUNTA(I21:I85)+D13+1</f>
        <v>309</v>
      </c>
      <c r="E14" s="99">
        <f>COUNTA(I21:I85)+1</f>
        <v>56</v>
      </c>
      <c r="F14" s="121">
        <f>MIN(I21:I86)</f>
        <v>40.591000000000001</v>
      </c>
      <c r="G14" s="101">
        <f>AVERAGE(I21:I86)</f>
        <v>40.882945454545442</v>
      </c>
      <c r="H14" s="102">
        <f t="shared" si="0"/>
        <v>0.29194545454544141</v>
      </c>
      <c r="I14" s="103">
        <v>0.15329861111111112</v>
      </c>
      <c r="J14" s="110">
        <f t="shared" si="2"/>
        <v>2.7557870370370385E-2</v>
      </c>
      <c r="K14" s="116">
        <f t="shared" si="3"/>
        <v>7.9953703703703721E-2</v>
      </c>
      <c r="L14" s="106">
        <v>131.578</v>
      </c>
      <c r="M14" s="112">
        <v>90.501999999999995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70</v>
      </c>
      <c r="C15" s="118">
        <v>4</v>
      </c>
      <c r="D15" s="119">
        <f>COUNTA(J21:J85)+D14+1</f>
        <v>336</v>
      </c>
      <c r="E15" s="119">
        <f>COUNTA(J21:J85)+1</f>
        <v>27</v>
      </c>
      <c r="F15" s="163">
        <f>MIN(J21:J86)</f>
        <v>40.537999999999997</v>
      </c>
      <c r="G15" s="123">
        <f>AVERAGE(J21:J86)</f>
        <v>40.927423076923077</v>
      </c>
      <c r="H15" s="123">
        <f t="shared" si="0"/>
        <v>0.3894230769230802</v>
      </c>
      <c r="I15" s="124" t="str">
        <f>'Загальні результати'!H6</f>
        <v>4:00:21</v>
      </c>
      <c r="J15" s="124">
        <f t="shared" si="2"/>
        <v>1.3611111111111102E-2</v>
      </c>
      <c r="K15" s="125">
        <f t="shared" si="3"/>
        <v>8.6956018518518502E-2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AVERAGE(F8,F9,F11,F13,F15)</f>
        <v>40.524000000000001</v>
      </c>
      <c r="G16" s="109">
        <f>AVERAGE(C21:D87,F21:F83,H21:H88,J21:J88)</f>
        <v>40.938345029239755</v>
      </c>
      <c r="H16" s="109">
        <f>AVERAGE(H8,H9,H11,H13,H15)</f>
        <v>0.49994142191142005</v>
      </c>
      <c r="I16" s="151" t="s">
        <v>109</v>
      </c>
      <c r="J16" s="129"/>
      <c r="K16" s="130" t="s">
        <v>95</v>
      </c>
      <c r="L16" s="131">
        <f>AVERAGE(L8:L14)</f>
        <v>132.29914285714287</v>
      </c>
      <c r="M16" s="131">
        <f>AVERAGE(M8:M14)-90</f>
        <v>0.75328571428569546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AVERAGE(F10,F12,F14)</f>
        <v>40.744666666666667</v>
      </c>
      <c r="G17" s="102">
        <f>AVERAGE(E21:E83,G21:G50,G52:G88,I21:I83)</f>
        <v>41.202917197452237</v>
      </c>
      <c r="H17" s="102">
        <f>AVERAGE(H10,H12,H14)</f>
        <v>0.29888382435465388</v>
      </c>
      <c r="I17" s="113" t="s">
        <v>110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40.606749999999998</v>
      </c>
      <c r="G18" s="132">
        <f>AVERAGE(C21:J50,C52:J87,D51,G51:I51)</f>
        <v>40.986329268292678</v>
      </c>
      <c r="H18" s="132">
        <f>AVERAGE(H8:H15)</f>
        <v>0.42454482282763273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Онащук Максим</v>
      </c>
      <c r="D20" s="133" t="str">
        <f>B9</f>
        <v>Онащук Максим</v>
      </c>
      <c r="E20" s="133" t="str">
        <f>B10</f>
        <v>Закалюк Євгеній</v>
      </c>
      <c r="F20" s="133" t="str">
        <f>B11</f>
        <v>Онащук Максим</v>
      </c>
      <c r="G20" s="133" t="str">
        <f>B12</f>
        <v>Закалюк Євгеній</v>
      </c>
      <c r="H20" s="133" t="str">
        <f>B13</f>
        <v>Онащук Максим</v>
      </c>
      <c r="I20" s="133" t="str">
        <f>B14</f>
        <v>Закалюк Євгеній</v>
      </c>
      <c r="J20" s="134" t="str">
        <f>B15</f>
        <v>Онащук Максим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45.298999999999999</v>
      </c>
      <c r="D21" s="137">
        <v>41.341000000000001</v>
      </c>
      <c r="E21" s="137">
        <v>41.271000000000001</v>
      </c>
      <c r="F21" s="137">
        <v>40.991</v>
      </c>
      <c r="G21" s="137">
        <v>41.429000000000002</v>
      </c>
      <c r="H21" s="137">
        <v>41.261000000000003</v>
      </c>
      <c r="I21" s="137">
        <v>41.262</v>
      </c>
      <c r="J21" s="138">
        <v>41.274000000000001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42.72</v>
      </c>
      <c r="D22" s="140">
        <v>41.018000000000001</v>
      </c>
      <c r="E22" s="140">
        <v>41.14</v>
      </c>
      <c r="F22" s="140">
        <v>41.323</v>
      </c>
      <c r="G22" s="140">
        <v>40.994</v>
      </c>
      <c r="H22" s="140">
        <v>41.524999999999999</v>
      </c>
      <c r="I22" s="140">
        <v>41.085000000000001</v>
      </c>
      <c r="J22" s="141">
        <v>40.981999999999999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42.162999999999997</v>
      </c>
      <c r="D23" s="140">
        <v>40.840000000000003</v>
      </c>
      <c r="E23" s="140">
        <v>41.212000000000003</v>
      </c>
      <c r="F23" s="140">
        <v>40.993000000000002</v>
      </c>
      <c r="G23" s="140">
        <v>41.095999999999997</v>
      </c>
      <c r="H23" s="140">
        <v>41.091999999999999</v>
      </c>
      <c r="I23" s="140">
        <v>40.777000000000001</v>
      </c>
      <c r="J23" s="141">
        <v>40.89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41.545999999999999</v>
      </c>
      <c r="D24" s="140">
        <v>41.072000000000003</v>
      </c>
      <c r="E24" s="140">
        <v>41.131</v>
      </c>
      <c r="F24" s="140">
        <v>41.265999999999998</v>
      </c>
      <c r="G24" s="140">
        <v>41</v>
      </c>
      <c r="H24" s="140">
        <v>40.951000000000001</v>
      </c>
      <c r="I24" s="140">
        <v>41.326000000000001</v>
      </c>
      <c r="J24" s="141">
        <v>40.793999999999997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42.326999999999998</v>
      </c>
      <c r="D25" s="140">
        <v>40.764000000000003</v>
      </c>
      <c r="E25" s="140">
        <v>40.97</v>
      </c>
      <c r="F25" s="140">
        <v>41.03</v>
      </c>
      <c r="G25" s="140">
        <v>41.067</v>
      </c>
      <c r="H25" s="140">
        <v>41.372999999999998</v>
      </c>
      <c r="I25" s="140">
        <v>40.984999999999999</v>
      </c>
      <c r="J25" s="141">
        <v>40.887999999999998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41.258000000000003</v>
      </c>
      <c r="D26" s="140">
        <v>40.973999999999997</v>
      </c>
      <c r="E26" s="140">
        <v>40.96</v>
      </c>
      <c r="F26" s="140">
        <v>41.017000000000003</v>
      </c>
      <c r="G26" s="140">
        <v>41.052999999999997</v>
      </c>
      <c r="H26" s="140">
        <v>41.151000000000003</v>
      </c>
      <c r="I26" s="140">
        <v>40.878</v>
      </c>
      <c r="J26" s="141">
        <v>40.933999999999997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41.732999999999997</v>
      </c>
      <c r="D27" s="140">
        <v>40.862000000000002</v>
      </c>
      <c r="E27" s="140">
        <v>41.034999999999997</v>
      </c>
      <c r="F27" s="140">
        <v>40.896000000000001</v>
      </c>
      <c r="G27" s="140">
        <v>40.799999999999997</v>
      </c>
      <c r="H27" s="140">
        <v>40.777000000000001</v>
      </c>
      <c r="I27" s="140">
        <v>40.878</v>
      </c>
      <c r="J27" s="141">
        <v>40.783999999999999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41.597000000000001</v>
      </c>
      <c r="D28" s="140">
        <v>40.881999999999998</v>
      </c>
      <c r="E28" s="140">
        <v>40.944000000000003</v>
      </c>
      <c r="F28" s="140">
        <v>41.027999999999999</v>
      </c>
      <c r="G28" s="140">
        <v>40.923999999999999</v>
      </c>
      <c r="H28" s="140">
        <v>41.503999999999998</v>
      </c>
      <c r="I28" s="140">
        <v>40.911999999999999</v>
      </c>
      <c r="J28" s="141">
        <v>40.991999999999997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40.982999999999997</v>
      </c>
      <c r="D29" s="140">
        <v>41.058999999999997</v>
      </c>
      <c r="E29" s="140">
        <v>41.052999999999997</v>
      </c>
      <c r="F29" s="140">
        <v>41.136000000000003</v>
      </c>
      <c r="G29" s="140">
        <v>41.204999999999998</v>
      </c>
      <c r="H29" s="140">
        <v>40.805999999999997</v>
      </c>
      <c r="I29" s="140">
        <v>40.787999999999997</v>
      </c>
      <c r="J29" s="141">
        <v>41.259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41.679000000000002</v>
      </c>
      <c r="D30" s="140">
        <v>41.185000000000002</v>
      </c>
      <c r="E30" s="140">
        <v>40.924999999999997</v>
      </c>
      <c r="F30" s="140">
        <v>41.316000000000003</v>
      </c>
      <c r="G30" s="140">
        <v>42.445999999999998</v>
      </c>
      <c r="H30" s="140">
        <v>40.793999999999997</v>
      </c>
      <c r="I30" s="140">
        <v>40.83</v>
      </c>
      <c r="J30" s="141">
        <v>41.084000000000003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40.665999999999997</v>
      </c>
      <c r="D31" s="140">
        <v>40.631</v>
      </c>
      <c r="E31" s="140">
        <v>41.063000000000002</v>
      </c>
      <c r="F31" s="140">
        <v>40.9</v>
      </c>
      <c r="G31" s="140">
        <v>40.890999999999998</v>
      </c>
      <c r="H31" s="140">
        <v>40.920999999999999</v>
      </c>
      <c r="I31" s="140">
        <v>40.877000000000002</v>
      </c>
      <c r="J31" s="141">
        <v>40.966999999999999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40.805</v>
      </c>
      <c r="D32" s="140">
        <v>40.584000000000003</v>
      </c>
      <c r="E32" s="140">
        <v>41.04</v>
      </c>
      <c r="F32" s="140">
        <v>40.713000000000001</v>
      </c>
      <c r="G32" s="140">
        <v>40.991999999999997</v>
      </c>
      <c r="H32" s="140">
        <v>41.156999999999996</v>
      </c>
      <c r="I32" s="140">
        <v>40.917000000000002</v>
      </c>
      <c r="J32" s="141">
        <v>40.792000000000002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40.834000000000003</v>
      </c>
      <c r="D33" s="140">
        <v>40.590000000000003</v>
      </c>
      <c r="E33" s="140">
        <v>40.898000000000003</v>
      </c>
      <c r="F33" s="140">
        <v>40.85</v>
      </c>
      <c r="G33" s="140">
        <v>41.094000000000001</v>
      </c>
      <c r="H33" s="140">
        <v>40.866</v>
      </c>
      <c r="I33" s="140">
        <v>40.844999999999999</v>
      </c>
      <c r="J33" s="141">
        <v>40.581000000000003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40.743000000000002</v>
      </c>
      <c r="D34" s="140">
        <v>40.569000000000003</v>
      </c>
      <c r="E34" s="140">
        <v>40.957000000000001</v>
      </c>
      <c r="F34" s="140">
        <v>40.668999999999997</v>
      </c>
      <c r="G34" s="140">
        <v>41.198999999999998</v>
      </c>
      <c r="H34" s="140">
        <v>41.481000000000002</v>
      </c>
      <c r="I34" s="140">
        <v>40.735999999999997</v>
      </c>
      <c r="J34" s="141">
        <v>40.545999999999999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40.450000000000003</v>
      </c>
      <c r="D35" s="140">
        <v>40.585000000000001</v>
      </c>
      <c r="E35" s="140">
        <v>40.988</v>
      </c>
      <c r="F35" s="140">
        <v>41.741999999999997</v>
      </c>
      <c r="G35" s="140">
        <v>41.676000000000002</v>
      </c>
      <c r="H35" s="140">
        <v>40.808</v>
      </c>
      <c r="I35" s="140">
        <v>40.985999999999997</v>
      </c>
      <c r="J35" s="141">
        <v>40.558999999999997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40.71</v>
      </c>
      <c r="D36" s="140">
        <v>40.895000000000003</v>
      </c>
      <c r="E36" s="140">
        <v>40.912999999999997</v>
      </c>
      <c r="F36" s="140">
        <v>40.606999999999999</v>
      </c>
      <c r="G36" s="140">
        <v>41.122</v>
      </c>
      <c r="H36" s="140">
        <v>40.786999999999999</v>
      </c>
      <c r="I36" s="140">
        <v>40.853000000000002</v>
      </c>
      <c r="J36" s="141">
        <v>40.731000000000002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40.698</v>
      </c>
      <c r="D37" s="140">
        <v>40.472000000000001</v>
      </c>
      <c r="E37" s="140">
        <v>41.198</v>
      </c>
      <c r="F37" s="140">
        <v>41.539000000000001</v>
      </c>
      <c r="G37" s="140">
        <v>41.070999999999998</v>
      </c>
      <c r="H37" s="140">
        <v>41.116</v>
      </c>
      <c r="I37" s="140">
        <v>40.848999999999997</v>
      </c>
      <c r="J37" s="141">
        <v>40.683999999999997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41.49</v>
      </c>
      <c r="D38" s="140">
        <v>40.268999999999998</v>
      </c>
      <c r="E38" s="140">
        <v>40.963999999999999</v>
      </c>
      <c r="F38" s="140">
        <v>41.14</v>
      </c>
      <c r="G38" s="140">
        <v>41.584000000000003</v>
      </c>
      <c r="H38" s="140">
        <v>40.942999999999998</v>
      </c>
      <c r="I38" s="140">
        <v>40.768000000000001</v>
      </c>
      <c r="J38" s="141">
        <v>40.537999999999997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41.28</v>
      </c>
      <c r="D39" s="140">
        <v>40.466000000000001</v>
      </c>
      <c r="E39" s="140">
        <v>41.296999999999997</v>
      </c>
      <c r="F39" s="140">
        <v>41.274999999999999</v>
      </c>
      <c r="G39" s="140">
        <v>40.984000000000002</v>
      </c>
      <c r="H39" s="140">
        <v>41.066000000000003</v>
      </c>
      <c r="I39" s="140">
        <v>40.901000000000003</v>
      </c>
      <c r="J39" s="141">
        <v>40.68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40.847000000000001</v>
      </c>
      <c r="D40" s="140">
        <v>40.569000000000003</v>
      </c>
      <c r="E40" s="140">
        <v>41.106999999999999</v>
      </c>
      <c r="F40" s="140">
        <v>41.848999999999997</v>
      </c>
      <c r="G40" s="140">
        <v>40.926000000000002</v>
      </c>
      <c r="H40" s="140">
        <v>41.427</v>
      </c>
      <c r="I40" s="140">
        <v>40.700000000000003</v>
      </c>
      <c r="J40" s="141">
        <v>40.863999999999997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40.973999999999997</v>
      </c>
      <c r="D41" s="140">
        <v>40.729999999999997</v>
      </c>
      <c r="E41" s="140">
        <v>41.386000000000003</v>
      </c>
      <c r="F41" s="140">
        <v>40.82</v>
      </c>
      <c r="G41" s="140">
        <v>41.052</v>
      </c>
      <c r="H41" s="140">
        <v>40.972999999999999</v>
      </c>
      <c r="I41" s="140">
        <v>40.826000000000001</v>
      </c>
      <c r="J41" s="141">
        <v>40.921999999999997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41.064</v>
      </c>
      <c r="D42" s="140">
        <v>40.548999999999999</v>
      </c>
      <c r="E42" s="140">
        <v>40.936</v>
      </c>
      <c r="F42" s="140">
        <v>40.790999999999997</v>
      </c>
      <c r="G42" s="140">
        <v>40.927999999999997</v>
      </c>
      <c r="H42" s="140">
        <v>40.936999999999998</v>
      </c>
      <c r="I42" s="140">
        <v>40.648000000000003</v>
      </c>
      <c r="J42" s="141">
        <v>40.826000000000001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43"/>
      <c r="D43" s="140">
        <v>40.53</v>
      </c>
      <c r="E43" s="140">
        <v>40.921999999999997</v>
      </c>
      <c r="F43" s="140">
        <v>40.841000000000001</v>
      </c>
      <c r="G43" s="140">
        <v>41.731000000000002</v>
      </c>
      <c r="H43" s="140">
        <v>40.756</v>
      </c>
      <c r="I43" s="140">
        <v>40.850999999999999</v>
      </c>
      <c r="J43" s="141">
        <v>40.915999999999997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43"/>
      <c r="D44" s="140">
        <v>40.494</v>
      </c>
      <c r="E44" s="140">
        <v>41.003999999999998</v>
      </c>
      <c r="F44" s="140">
        <v>40.872</v>
      </c>
      <c r="G44" s="140">
        <v>40.875</v>
      </c>
      <c r="H44" s="140">
        <v>41.155000000000001</v>
      </c>
      <c r="I44" s="140">
        <v>41.078000000000003</v>
      </c>
      <c r="J44" s="141">
        <v>42.027999999999999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43"/>
      <c r="D45" s="140">
        <v>41.003</v>
      </c>
      <c r="E45" s="140">
        <v>41.030999999999999</v>
      </c>
      <c r="F45" s="140">
        <v>40.860999999999997</v>
      </c>
      <c r="G45" s="140">
        <v>41.107999999999997</v>
      </c>
      <c r="H45" s="140">
        <v>40.771000000000001</v>
      </c>
      <c r="I45" s="140">
        <v>40.746000000000002</v>
      </c>
      <c r="J45" s="141">
        <v>41.073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43"/>
      <c r="D46" s="140">
        <v>40.637999999999998</v>
      </c>
      <c r="E46" s="140">
        <v>40.936</v>
      </c>
      <c r="F46" s="140">
        <v>40.762</v>
      </c>
      <c r="G46" s="140">
        <v>41.008000000000003</v>
      </c>
      <c r="H46" s="140">
        <v>40.817999999999998</v>
      </c>
      <c r="I46" s="140">
        <v>40.718000000000004</v>
      </c>
      <c r="J46" s="141">
        <v>41.524999999999999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43"/>
      <c r="D47" s="140">
        <v>40.506</v>
      </c>
      <c r="E47" s="140">
        <v>41.087000000000003</v>
      </c>
      <c r="F47" s="140">
        <v>40.804000000000002</v>
      </c>
      <c r="G47" s="140">
        <v>40.923999999999999</v>
      </c>
      <c r="H47" s="140">
        <v>40.756999999999998</v>
      </c>
      <c r="I47" s="140">
        <v>41.637999999999998</v>
      </c>
      <c r="J47" s="144"/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43"/>
      <c r="D48" s="140">
        <v>40.268999999999998</v>
      </c>
      <c r="E48" s="140">
        <v>41.115000000000002</v>
      </c>
      <c r="F48" s="140">
        <v>40.615000000000002</v>
      </c>
      <c r="G48" s="140">
        <v>41.024000000000001</v>
      </c>
      <c r="H48" s="140">
        <v>40.944000000000003</v>
      </c>
      <c r="I48" s="140">
        <v>40.799999999999997</v>
      </c>
      <c r="J48" s="144"/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43"/>
      <c r="D49" s="140">
        <v>40.375</v>
      </c>
      <c r="E49" s="140">
        <v>41.052999999999997</v>
      </c>
      <c r="F49" s="140">
        <v>40.780999999999999</v>
      </c>
      <c r="G49" s="140">
        <v>41.064</v>
      </c>
      <c r="H49" s="142"/>
      <c r="I49" s="140">
        <v>40.591000000000001</v>
      </c>
      <c r="J49" s="144"/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43"/>
      <c r="D50" s="140">
        <v>41.039000000000001</v>
      </c>
      <c r="E50" s="140">
        <v>41.255000000000003</v>
      </c>
      <c r="F50" s="140">
        <v>41.137999999999998</v>
      </c>
      <c r="G50" s="140">
        <v>41.018000000000001</v>
      </c>
      <c r="H50" s="142"/>
      <c r="I50" s="140">
        <v>40.817</v>
      </c>
      <c r="J50" s="144"/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43"/>
      <c r="D51" s="140">
        <v>40.716999999999999</v>
      </c>
      <c r="E51" s="164">
        <v>66.867000000000004</v>
      </c>
      <c r="F51" s="142"/>
      <c r="G51" s="140">
        <v>41.067999999999998</v>
      </c>
      <c r="H51" s="142"/>
      <c r="I51" s="140">
        <v>40.877000000000002</v>
      </c>
      <c r="J51" s="144"/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43"/>
      <c r="D52" s="140">
        <v>40.595999999999997</v>
      </c>
      <c r="E52" s="140">
        <v>41.405999999999999</v>
      </c>
      <c r="F52" s="142"/>
      <c r="G52" s="140">
        <v>41.02</v>
      </c>
      <c r="H52" s="142"/>
      <c r="I52" s="140">
        <v>40.64</v>
      </c>
      <c r="J52" s="144"/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43"/>
      <c r="D53" s="140">
        <v>40.506</v>
      </c>
      <c r="E53" s="140">
        <v>41.405000000000001</v>
      </c>
      <c r="F53" s="142"/>
      <c r="G53" s="140">
        <v>41.063000000000002</v>
      </c>
      <c r="H53" s="142"/>
      <c r="I53" s="140">
        <v>40.673999999999999</v>
      </c>
      <c r="J53" s="144"/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43"/>
      <c r="D54" s="140">
        <v>40.636000000000003</v>
      </c>
      <c r="E54" s="140">
        <v>41.323999999999998</v>
      </c>
      <c r="F54" s="142"/>
      <c r="G54" s="140">
        <v>41.292999999999999</v>
      </c>
      <c r="H54" s="142"/>
      <c r="I54" s="140">
        <v>41.069000000000003</v>
      </c>
      <c r="J54" s="144"/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43"/>
      <c r="D55" s="140">
        <v>40.625999999999998</v>
      </c>
      <c r="E55" s="140">
        <v>41.344999999999999</v>
      </c>
      <c r="F55" s="142"/>
      <c r="G55" s="140">
        <v>41.042999999999999</v>
      </c>
      <c r="H55" s="142"/>
      <c r="I55" s="140">
        <v>40.808</v>
      </c>
      <c r="J55" s="144"/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43"/>
      <c r="D56" s="140">
        <v>40.674999999999997</v>
      </c>
      <c r="E56" s="140">
        <v>41.23</v>
      </c>
      <c r="F56" s="142"/>
      <c r="G56" s="140">
        <v>41.286000000000001</v>
      </c>
      <c r="H56" s="142"/>
      <c r="I56" s="140">
        <v>40.694000000000003</v>
      </c>
      <c r="J56" s="144"/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0">
        <v>40.567</v>
      </c>
      <c r="E57" s="140">
        <v>41.238999999999997</v>
      </c>
      <c r="F57" s="142"/>
      <c r="G57" s="140">
        <v>41.042000000000002</v>
      </c>
      <c r="H57" s="142"/>
      <c r="I57" s="140">
        <v>40.78</v>
      </c>
      <c r="J57" s="144"/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0">
        <v>40.734000000000002</v>
      </c>
      <c r="E58" s="140">
        <v>41.145000000000003</v>
      </c>
      <c r="F58" s="142"/>
      <c r="G58" s="140">
        <v>41.097999999999999</v>
      </c>
      <c r="H58" s="142"/>
      <c r="I58" s="140">
        <v>40.801000000000002</v>
      </c>
      <c r="J58" s="144"/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0">
        <v>40.47</v>
      </c>
      <c r="E59" s="140">
        <v>41.128999999999998</v>
      </c>
      <c r="F59" s="142"/>
      <c r="G59" s="140">
        <v>41.186999999999998</v>
      </c>
      <c r="H59" s="142"/>
      <c r="I59" s="140">
        <v>40.768000000000001</v>
      </c>
      <c r="J59" s="144"/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0">
        <v>40.555999999999997</v>
      </c>
      <c r="E60" s="140">
        <v>40.871000000000002</v>
      </c>
      <c r="F60" s="142"/>
      <c r="G60" s="140">
        <v>41.112000000000002</v>
      </c>
      <c r="H60" s="142"/>
      <c r="I60" s="140">
        <v>40.686999999999998</v>
      </c>
      <c r="J60" s="144"/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0">
        <v>40.625</v>
      </c>
      <c r="E61" s="140">
        <v>41.143000000000001</v>
      </c>
      <c r="F61" s="142"/>
      <c r="G61" s="140">
        <v>41.185000000000002</v>
      </c>
      <c r="H61" s="142"/>
      <c r="I61" s="140">
        <v>40.796999999999997</v>
      </c>
      <c r="J61" s="144"/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0">
        <v>40.902000000000001</v>
      </c>
      <c r="E62" s="140">
        <v>41.244999999999997</v>
      </c>
      <c r="F62" s="142"/>
      <c r="G62" s="140">
        <v>41.207000000000001</v>
      </c>
      <c r="H62" s="142"/>
      <c r="I62" s="140">
        <v>40.999000000000002</v>
      </c>
      <c r="J62" s="144"/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0">
        <v>40.479999999999997</v>
      </c>
      <c r="E63" s="140">
        <v>40.880000000000003</v>
      </c>
      <c r="F63" s="142"/>
      <c r="G63" s="140">
        <v>41.314</v>
      </c>
      <c r="H63" s="142"/>
      <c r="I63" s="140">
        <v>40.78</v>
      </c>
      <c r="J63" s="144"/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0">
        <v>40.524999999999999</v>
      </c>
      <c r="E64" s="140">
        <v>40.951999999999998</v>
      </c>
      <c r="F64" s="142"/>
      <c r="G64" s="140">
        <v>41.204000000000001</v>
      </c>
      <c r="H64" s="142"/>
      <c r="I64" s="140">
        <v>40.770000000000003</v>
      </c>
      <c r="J64" s="144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0">
        <v>40.667000000000002</v>
      </c>
      <c r="E65" s="140">
        <v>41.404000000000003</v>
      </c>
      <c r="F65" s="142"/>
      <c r="G65" s="140">
        <v>40.96</v>
      </c>
      <c r="H65" s="142"/>
      <c r="I65" s="140">
        <v>41.427</v>
      </c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0">
        <v>40.570999999999998</v>
      </c>
      <c r="E66" s="140">
        <v>41.125999999999998</v>
      </c>
      <c r="F66" s="142"/>
      <c r="G66" s="140">
        <v>41.155000000000001</v>
      </c>
      <c r="H66" s="142"/>
      <c r="I66" s="140">
        <v>40.661000000000001</v>
      </c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0">
        <v>40.555999999999997</v>
      </c>
      <c r="E67" s="140">
        <v>40.843000000000004</v>
      </c>
      <c r="F67" s="142"/>
      <c r="G67" s="140">
        <v>41.079000000000001</v>
      </c>
      <c r="H67" s="142"/>
      <c r="I67" s="140">
        <v>40.898000000000003</v>
      </c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0">
        <v>40.597999999999999</v>
      </c>
      <c r="E68" s="140">
        <v>41.000999999999998</v>
      </c>
      <c r="F68" s="142"/>
      <c r="G68" s="140">
        <v>41.432000000000002</v>
      </c>
      <c r="H68" s="142"/>
      <c r="I68" s="140">
        <v>40.72</v>
      </c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0">
        <v>40.781999999999996</v>
      </c>
      <c r="E69" s="140">
        <v>41.027999999999999</v>
      </c>
      <c r="F69" s="142"/>
      <c r="G69" s="142"/>
      <c r="H69" s="142"/>
      <c r="I69" s="140">
        <v>40.822000000000003</v>
      </c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0">
        <v>40.718000000000004</v>
      </c>
      <c r="E70" s="140">
        <v>41.732999999999997</v>
      </c>
      <c r="F70" s="142"/>
      <c r="G70" s="142"/>
      <c r="H70" s="142"/>
      <c r="I70" s="140">
        <v>40.81</v>
      </c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0">
        <v>40.447000000000003</v>
      </c>
      <c r="E71" s="140">
        <v>41.198</v>
      </c>
      <c r="F71" s="142"/>
      <c r="G71" s="142"/>
      <c r="H71" s="142"/>
      <c r="I71" s="140">
        <v>40.820999999999998</v>
      </c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0">
        <v>40.433</v>
      </c>
      <c r="E72" s="140">
        <v>40.941000000000003</v>
      </c>
      <c r="F72" s="142"/>
      <c r="G72" s="142"/>
      <c r="H72" s="142"/>
      <c r="I72" s="140">
        <v>40.82</v>
      </c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0">
        <v>40.648000000000003</v>
      </c>
      <c r="E73" s="140">
        <v>40.973999999999997</v>
      </c>
      <c r="F73" s="142"/>
      <c r="G73" s="142"/>
      <c r="H73" s="142"/>
      <c r="I73" s="140">
        <v>41.356000000000002</v>
      </c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0">
        <v>40.765000000000001</v>
      </c>
      <c r="E74" s="140">
        <v>40.895000000000003</v>
      </c>
      <c r="F74" s="142"/>
      <c r="G74" s="142"/>
      <c r="H74" s="142"/>
      <c r="I74" s="140">
        <v>41.131</v>
      </c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0">
        <v>40.832999999999998</v>
      </c>
      <c r="E75" s="140">
        <v>41.216000000000001</v>
      </c>
      <c r="F75" s="142"/>
      <c r="G75" s="142"/>
      <c r="H75" s="142"/>
      <c r="I75" s="140">
        <v>41.085999999999999</v>
      </c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0">
        <v>40.548000000000002</v>
      </c>
      <c r="E76" s="142"/>
      <c r="F76" s="142"/>
      <c r="G76" s="142"/>
      <c r="H76" s="142"/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0">
        <v>40.679000000000002</v>
      </c>
      <c r="E77" s="142"/>
      <c r="F77" s="142"/>
      <c r="G77" s="142"/>
      <c r="H77" s="142"/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0">
        <v>40.661000000000001</v>
      </c>
      <c r="E78" s="142"/>
      <c r="F78" s="142"/>
      <c r="G78" s="142"/>
      <c r="H78" s="142"/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0">
        <v>40.497999999999998</v>
      </c>
      <c r="E79" s="142"/>
      <c r="F79" s="142"/>
      <c r="G79" s="142"/>
      <c r="H79" s="142"/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0">
        <v>40.439</v>
      </c>
      <c r="E80" s="142"/>
      <c r="F80" s="142"/>
      <c r="G80" s="142"/>
      <c r="H80" s="142"/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0">
        <v>40.749000000000002</v>
      </c>
      <c r="E81" s="142"/>
      <c r="F81" s="142"/>
      <c r="G81" s="142"/>
      <c r="H81" s="142"/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0">
        <v>40.942</v>
      </c>
      <c r="E82" s="142"/>
      <c r="F82" s="142"/>
      <c r="G82" s="142"/>
      <c r="H82" s="142"/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54">
        <v>40.406999999999996</v>
      </c>
      <c r="E83" s="146"/>
      <c r="F83" s="146"/>
      <c r="G83" s="146"/>
      <c r="H83" s="146"/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142"/>
      <c r="D84" s="140">
        <v>40.798000000000002</v>
      </c>
      <c r="E84" s="142"/>
      <c r="F84" s="142"/>
      <c r="G84" s="142"/>
      <c r="H84" s="142"/>
      <c r="I84" s="142"/>
      <c r="J84" s="142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142"/>
      <c r="D85" s="140">
        <v>41.881999999999998</v>
      </c>
      <c r="E85" s="142"/>
      <c r="F85" s="142"/>
      <c r="G85" s="142"/>
      <c r="H85" s="142"/>
      <c r="I85" s="142"/>
      <c r="J85" s="142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142"/>
      <c r="D86" s="142"/>
      <c r="E86" s="142"/>
      <c r="F86" s="142"/>
      <c r="G86" s="142"/>
      <c r="H86" s="142"/>
      <c r="I86" s="142"/>
      <c r="J86" s="142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/>
  </sheetViews>
  <sheetFormatPr defaultColWidth="14.44140625" defaultRowHeight="15" customHeight="1" x14ac:dyDescent="0.3"/>
  <cols>
    <col min="1" max="1" width="10.109375" customWidth="1"/>
    <col min="2" max="2" width="21.109375" customWidth="1"/>
    <col min="3" max="4" width="7.5546875" customWidth="1"/>
    <col min="5" max="5" width="7.33203125" customWidth="1"/>
    <col min="6" max="6" width="10.6640625" customWidth="1"/>
    <col min="7" max="7" width="13.109375" customWidth="1"/>
    <col min="8" max="8" width="12.88671875" customWidth="1"/>
  </cols>
  <sheetData>
    <row r="1" spans="1:16" ht="14.4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" x14ac:dyDescent="0.35">
      <c r="A2" s="26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88"/>
      <c r="M2" s="88"/>
      <c r="N2" s="88"/>
      <c r="O2" s="88"/>
      <c r="P2" s="88"/>
    </row>
    <row r="3" spans="1:16" ht="14.4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7.399999999999999" x14ac:dyDescent="0.35">
      <c r="A4" s="265" t="s">
        <v>26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88"/>
      <c r="P4" s="88"/>
    </row>
    <row r="5" spans="1:16" ht="14.4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4.4" x14ac:dyDescent="0.3">
      <c r="A6" s="266" t="s">
        <v>78</v>
      </c>
      <c r="B6" s="268" t="s">
        <v>44</v>
      </c>
      <c r="C6" s="268" t="s">
        <v>48</v>
      </c>
      <c r="D6" s="268" t="s">
        <v>79</v>
      </c>
      <c r="E6" s="261" t="s">
        <v>80</v>
      </c>
      <c r="F6" s="259" t="s">
        <v>81</v>
      </c>
      <c r="G6" s="215"/>
      <c r="H6" s="260"/>
      <c r="I6" s="261" t="s">
        <v>82</v>
      </c>
      <c r="J6" s="269" t="s">
        <v>83</v>
      </c>
      <c r="K6" s="260"/>
      <c r="L6" s="89" t="s">
        <v>84</v>
      </c>
      <c r="M6" s="90"/>
      <c r="N6" s="91"/>
      <c r="O6" s="88"/>
      <c r="P6" s="88"/>
    </row>
    <row r="7" spans="1:16" ht="28.8" x14ac:dyDescent="0.3">
      <c r="A7" s="267"/>
      <c r="B7" s="262"/>
      <c r="C7" s="262"/>
      <c r="D7" s="262"/>
      <c r="E7" s="262"/>
      <c r="F7" s="93" t="s">
        <v>85</v>
      </c>
      <c r="G7" s="93" t="s">
        <v>86</v>
      </c>
      <c r="H7" s="93" t="s">
        <v>87</v>
      </c>
      <c r="I7" s="262"/>
      <c r="J7" s="94" t="s">
        <v>88</v>
      </c>
      <c r="K7" s="94" t="s">
        <v>89</v>
      </c>
      <c r="L7" s="93" t="s">
        <v>90</v>
      </c>
      <c r="M7" s="93" t="s">
        <v>91</v>
      </c>
      <c r="N7" s="95" t="s">
        <v>92</v>
      </c>
      <c r="O7" s="88"/>
      <c r="P7" s="88"/>
    </row>
    <row r="8" spans="1:16" ht="30.75" customHeight="1" x14ac:dyDescent="0.3">
      <c r="A8" s="96">
        <v>1</v>
      </c>
      <c r="B8" s="97" t="s">
        <v>75</v>
      </c>
      <c r="C8" s="97">
        <v>11</v>
      </c>
      <c r="D8" s="98">
        <f>COUNTA(C21:C85)</f>
        <v>28</v>
      </c>
      <c r="E8" s="98">
        <f>COUNTA(C21:C85)</f>
        <v>28</v>
      </c>
      <c r="F8" s="115">
        <f>MIN(C21:C84)</f>
        <v>40.322000000000003</v>
      </c>
      <c r="G8" s="102">
        <f>AVERAGE(C21:C87)</f>
        <v>41.141178571428554</v>
      </c>
      <c r="H8" s="102">
        <f t="shared" ref="H8:H15" si="0">G8-F8</f>
        <v>0.81917857142855155</v>
      </c>
      <c r="I8" s="103">
        <v>1.3368055555555555E-2</v>
      </c>
      <c r="J8" s="104">
        <f t="shared" ref="J8:K8" si="1">I8</f>
        <v>1.3368055555555555E-2</v>
      </c>
      <c r="K8" s="105">
        <f t="shared" si="1"/>
        <v>1.3368055555555555E-2</v>
      </c>
      <c r="L8" s="106">
        <v>133.91200000000001</v>
      </c>
      <c r="M8" s="106">
        <v>91.013999999999996</v>
      </c>
      <c r="N8" s="107"/>
      <c r="O8" s="108"/>
      <c r="P8" s="108"/>
    </row>
    <row r="9" spans="1:16" ht="30.75" customHeight="1" x14ac:dyDescent="0.3">
      <c r="A9" s="96">
        <v>2</v>
      </c>
      <c r="B9" s="97" t="s">
        <v>75</v>
      </c>
      <c r="C9" s="97">
        <v>21</v>
      </c>
      <c r="D9" s="98">
        <f>COUNTA(D21:D85)+D8+1</f>
        <v>64</v>
      </c>
      <c r="E9" s="99">
        <f>COUNTA(D21:D85)+1</f>
        <v>36</v>
      </c>
      <c r="F9" s="100">
        <f>MIN(D21:D84)</f>
        <v>40.234999999999999</v>
      </c>
      <c r="G9" s="101">
        <f>AVERAGE(D21:D86)</f>
        <v>40.725000000000001</v>
      </c>
      <c r="H9" s="102">
        <f t="shared" si="0"/>
        <v>0.49000000000000199</v>
      </c>
      <c r="I9" s="103">
        <v>3.1412037037037037E-2</v>
      </c>
      <c r="J9" s="110">
        <f t="shared" ref="J9:J15" si="2">I9-I8</f>
        <v>1.804398148148148E-2</v>
      </c>
      <c r="K9" s="111">
        <f>J9+K8</f>
        <v>3.1412037037037037E-2</v>
      </c>
      <c r="L9" s="106">
        <v>136.36500000000001</v>
      </c>
      <c r="M9" s="106">
        <v>93.850999999999999</v>
      </c>
      <c r="N9" s="107"/>
      <c r="O9" s="108"/>
      <c r="P9" s="108"/>
    </row>
    <row r="10" spans="1:16" ht="30.75" customHeight="1" x14ac:dyDescent="0.3">
      <c r="A10" s="96">
        <v>3</v>
      </c>
      <c r="B10" s="97" t="s">
        <v>76</v>
      </c>
      <c r="C10" s="97">
        <v>7</v>
      </c>
      <c r="D10" s="98">
        <f>COUNTA(E21:E85)+D9+1</f>
        <v>84</v>
      </c>
      <c r="E10" s="98">
        <f>COUNTA(E21:E85)+1</f>
        <v>20</v>
      </c>
      <c r="F10" s="109">
        <f>MIN(E21:E86)</f>
        <v>41.061</v>
      </c>
      <c r="G10" s="102">
        <f>AVERAGE(E21:E87)</f>
        <v>41.247947368421052</v>
      </c>
      <c r="H10" s="102">
        <f t="shared" si="0"/>
        <v>0.18694736842105186</v>
      </c>
      <c r="I10" s="103">
        <v>4.2060185185185187E-2</v>
      </c>
      <c r="J10" s="110">
        <f t="shared" si="2"/>
        <v>1.064814814814815E-2</v>
      </c>
      <c r="K10" s="111">
        <f>J10</f>
        <v>1.064814814814815E-2</v>
      </c>
      <c r="L10" s="106">
        <v>209.74600000000001</v>
      </c>
      <c r="M10" s="106">
        <v>91.966999999999999</v>
      </c>
      <c r="N10" s="107"/>
      <c r="O10" s="108"/>
      <c r="P10" s="108"/>
    </row>
    <row r="11" spans="1:16" ht="30.75" customHeight="1" x14ac:dyDescent="0.3">
      <c r="A11" s="96">
        <v>4</v>
      </c>
      <c r="B11" s="97" t="s">
        <v>76</v>
      </c>
      <c r="C11" s="97" t="s">
        <v>111</v>
      </c>
      <c r="D11" s="98">
        <f>COUNTA(F21:F85)+D10+1</f>
        <v>141</v>
      </c>
      <c r="E11" s="98">
        <f>COUNTA(F21:F85)+1</f>
        <v>57</v>
      </c>
      <c r="F11" s="102">
        <f>MIN(F21:F86)</f>
        <v>40.936</v>
      </c>
      <c r="G11" s="102">
        <f>AVERAGE(F21:F86)</f>
        <v>41.232785714285718</v>
      </c>
      <c r="H11" s="102">
        <f t="shared" si="0"/>
        <v>0.29678571428571843</v>
      </c>
      <c r="I11" s="103">
        <v>7.121527777777778E-2</v>
      </c>
      <c r="J11" s="110">
        <f t="shared" si="2"/>
        <v>2.9155092592592594E-2</v>
      </c>
      <c r="K11" s="111">
        <f>J11+K10</f>
        <v>3.9803240740740743E-2</v>
      </c>
      <c r="L11" s="106">
        <v>141.89099999999999</v>
      </c>
      <c r="M11" s="106">
        <v>100.50700000000001</v>
      </c>
      <c r="N11" s="107"/>
      <c r="O11" s="108"/>
      <c r="P11" s="108"/>
    </row>
    <row r="12" spans="1:16" ht="30.75" customHeight="1" x14ac:dyDescent="0.3">
      <c r="A12" s="96">
        <v>5</v>
      </c>
      <c r="B12" s="113" t="s">
        <v>75</v>
      </c>
      <c r="C12" s="97">
        <v>10</v>
      </c>
      <c r="D12" s="98">
        <f>COUNTA(G21:G85)+D11+1</f>
        <v>198</v>
      </c>
      <c r="E12" s="98">
        <f>COUNTA(G21:G85)+1</f>
        <v>57</v>
      </c>
      <c r="F12" s="102">
        <f>MIN(G21:G86)</f>
        <v>40.601999999999997</v>
      </c>
      <c r="G12" s="102">
        <f>AVERAGE(G21:G886)</f>
        <v>41.038571428571444</v>
      </c>
      <c r="H12" s="102">
        <f t="shared" si="0"/>
        <v>0.43657142857144748</v>
      </c>
      <c r="I12" s="103">
        <v>9.9456018518518513E-2</v>
      </c>
      <c r="J12" s="110">
        <f t="shared" si="2"/>
        <v>2.8240740740740733E-2</v>
      </c>
      <c r="K12" s="111">
        <f>J12+K9</f>
        <v>5.965277777777777E-2</v>
      </c>
      <c r="L12" s="106">
        <v>134.571</v>
      </c>
      <c r="M12" s="106">
        <v>92.215999999999994</v>
      </c>
      <c r="N12" s="107"/>
      <c r="O12" s="108"/>
      <c r="P12" s="108"/>
    </row>
    <row r="13" spans="1:16" ht="30.75" customHeight="1" x14ac:dyDescent="0.3">
      <c r="A13" s="96">
        <v>6</v>
      </c>
      <c r="B13" s="113" t="s">
        <v>76</v>
      </c>
      <c r="C13" s="97">
        <v>4</v>
      </c>
      <c r="D13" s="98">
        <f>COUNTA(H21:H83)+D12+1</f>
        <v>248</v>
      </c>
      <c r="E13" s="98">
        <f>COUNTA(H21:H83)+1</f>
        <v>50</v>
      </c>
      <c r="F13" s="102">
        <f>MIN(H21:H85)</f>
        <v>40.686999999999998</v>
      </c>
      <c r="G13" s="102">
        <f>AVERAGE(H21:H85)</f>
        <v>40.983163265306118</v>
      </c>
      <c r="H13" s="102">
        <f t="shared" si="0"/>
        <v>0.29616326530612014</v>
      </c>
      <c r="I13" s="103">
        <v>0.12424768518518518</v>
      </c>
      <c r="J13" s="110">
        <f t="shared" si="2"/>
        <v>2.479166666666667E-2</v>
      </c>
      <c r="K13" s="114">
        <f t="shared" ref="K13:K15" si="3">J13+K11</f>
        <v>6.459490740740742E-2</v>
      </c>
      <c r="L13" s="106">
        <v>132.953</v>
      </c>
      <c r="M13" s="106">
        <v>91.34</v>
      </c>
      <c r="N13" s="107"/>
      <c r="O13" s="108"/>
      <c r="P13" s="108"/>
    </row>
    <row r="14" spans="1:16" ht="30.75" customHeight="1" x14ac:dyDescent="0.3">
      <c r="A14" s="96">
        <v>7</v>
      </c>
      <c r="B14" s="113" t="s">
        <v>75</v>
      </c>
      <c r="C14" s="97">
        <v>9</v>
      </c>
      <c r="D14" s="98">
        <f>COUNTA(I21:I85)+D13+1</f>
        <v>290</v>
      </c>
      <c r="E14" s="98">
        <f>COUNTA(I21:I85)+1</f>
        <v>42</v>
      </c>
      <c r="F14" s="115">
        <f>MIN(I21:I86)</f>
        <v>40.621000000000002</v>
      </c>
      <c r="G14" s="102">
        <f>AVERAGE(I21:I86)</f>
        <v>40.811560975609758</v>
      </c>
      <c r="H14" s="102">
        <f t="shared" si="0"/>
        <v>0.19056097560975616</v>
      </c>
      <c r="I14" s="103">
        <v>0.14516203703703703</v>
      </c>
      <c r="J14" s="110">
        <f t="shared" si="2"/>
        <v>2.0914351851851851E-2</v>
      </c>
      <c r="K14" s="116">
        <f t="shared" si="3"/>
        <v>8.0567129629629614E-2</v>
      </c>
      <c r="L14" s="106">
        <v>138.959</v>
      </c>
      <c r="M14" s="106">
        <v>92.033000000000001</v>
      </c>
      <c r="N14" s="107"/>
      <c r="O14" s="108"/>
      <c r="P14" s="108"/>
    </row>
    <row r="15" spans="1:16" ht="30.75" customHeight="1" x14ac:dyDescent="0.3">
      <c r="A15" s="117" t="s">
        <v>93</v>
      </c>
      <c r="B15" s="118" t="s">
        <v>76</v>
      </c>
      <c r="C15" s="118">
        <v>8</v>
      </c>
      <c r="D15" s="119">
        <f>COUNTA(J21:J85)+D14+1</f>
        <v>334</v>
      </c>
      <c r="E15" s="120">
        <f>COUNTA(J21:J85)+1</f>
        <v>44</v>
      </c>
      <c r="F15" s="121">
        <f>MIN(J21:J86)</f>
        <v>40.58</v>
      </c>
      <c r="G15" s="122">
        <f>AVERAGE(J21:J86)</f>
        <v>40.940069767441862</v>
      </c>
      <c r="H15" s="123">
        <f t="shared" si="0"/>
        <v>0.36006976744186403</v>
      </c>
      <c r="I15" s="124" t="str">
        <f>'Загальні результати'!H6</f>
        <v>4:00:21</v>
      </c>
      <c r="J15" s="124">
        <f t="shared" si="2"/>
        <v>2.1747685185185189E-2</v>
      </c>
      <c r="K15" s="125">
        <f t="shared" si="3"/>
        <v>8.634259259259261E-2</v>
      </c>
      <c r="L15" s="126"/>
      <c r="M15" s="126"/>
      <c r="N15" s="127"/>
      <c r="O15" s="108"/>
      <c r="P15" s="108"/>
    </row>
    <row r="16" spans="1:16" ht="20.25" customHeight="1" x14ac:dyDescent="0.3">
      <c r="A16" s="108"/>
      <c r="B16" s="108"/>
      <c r="C16" s="108"/>
      <c r="D16" s="108"/>
      <c r="E16" s="108"/>
      <c r="F16" s="109">
        <f>AVERAGE(F8,F9,F12,F14)</f>
        <v>40.445</v>
      </c>
      <c r="G16" s="109">
        <f>AVERAGE(C21:D87,G21:G83,I21:I85)</f>
        <v>40.929762499999981</v>
      </c>
      <c r="H16" s="109">
        <f>AVERAGE(H8,H9,H12,H14)</f>
        <v>0.48407774390243929</v>
      </c>
      <c r="I16" s="151" t="s">
        <v>112</v>
      </c>
      <c r="J16" s="129"/>
      <c r="K16" s="130" t="s">
        <v>95</v>
      </c>
      <c r="L16" s="131">
        <f>AVERAGE(L8:L14)</f>
        <v>146.91385714285713</v>
      </c>
      <c r="M16" s="131">
        <f>AVERAGE(M8:M14)-90</f>
        <v>3.2754285714285771</v>
      </c>
      <c r="N16" s="263" t="s">
        <v>96</v>
      </c>
      <c r="O16" s="251"/>
      <c r="P16" s="108"/>
    </row>
    <row r="17" spans="1:16" ht="20.25" customHeight="1" x14ac:dyDescent="0.3">
      <c r="A17" s="88"/>
      <c r="B17" s="88"/>
      <c r="C17" s="88"/>
      <c r="D17" s="88"/>
      <c r="E17" s="88"/>
      <c r="F17" s="102">
        <f>AVERAGE(F10,F11,F15,F13)</f>
        <v>40.816000000000003</v>
      </c>
      <c r="G17" s="102">
        <f>AVERAGE(E21:F83,H21:H76,J21:J83)</f>
        <v>41.085898203592798</v>
      </c>
      <c r="H17" s="102">
        <f>AVERAGE(H10,H11,H15,H13)</f>
        <v>0.28499152886368861</v>
      </c>
      <c r="I17" s="113" t="s">
        <v>113</v>
      </c>
      <c r="J17" s="88"/>
      <c r="K17" s="88"/>
      <c r="L17" s="108"/>
      <c r="M17" s="108"/>
      <c r="N17" s="108"/>
      <c r="O17" s="88"/>
      <c r="P17" s="88"/>
    </row>
    <row r="18" spans="1:16" ht="20.25" customHeight="1" x14ac:dyDescent="0.3">
      <c r="A18" s="88"/>
      <c r="B18" s="88"/>
      <c r="C18" s="88"/>
      <c r="D18" s="88"/>
      <c r="E18" s="88"/>
      <c r="F18" s="132">
        <f>AVERAGE(F8:F15)</f>
        <v>40.630499999999998</v>
      </c>
      <c r="G18" s="132">
        <f>AVERAGE(C21:J83)</f>
        <v>41.009501529051974</v>
      </c>
      <c r="H18" s="132">
        <f>AVERAGE(H8:H15)</f>
        <v>0.38453463638306395</v>
      </c>
      <c r="I18" s="88"/>
      <c r="J18" s="88"/>
      <c r="K18" s="88"/>
      <c r="L18" s="88"/>
      <c r="M18" s="88"/>
      <c r="N18" s="88"/>
      <c r="O18" s="88"/>
      <c r="P18" s="88"/>
    </row>
    <row r="19" spans="1:16" ht="14.4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4.4" x14ac:dyDescent="0.3">
      <c r="A20" s="88"/>
      <c r="B20" s="88"/>
      <c r="C20" s="133" t="str">
        <f>B8</f>
        <v>Бурім Сергій</v>
      </c>
      <c r="D20" s="133" t="str">
        <f>B9</f>
        <v>Бурім Сергій</v>
      </c>
      <c r="E20" s="133" t="str">
        <f>B10</f>
        <v>Тищенко Михайло</v>
      </c>
      <c r="F20" s="133" t="str">
        <f>B11</f>
        <v>Тищенко Михайло</v>
      </c>
      <c r="G20" s="133" t="str">
        <f>B12</f>
        <v>Бурім Сергій</v>
      </c>
      <c r="H20" s="133" t="str">
        <f>B13</f>
        <v>Тищенко Михайло</v>
      </c>
      <c r="I20" s="133" t="str">
        <f>B14</f>
        <v>Бурім Сергій</v>
      </c>
      <c r="J20" s="158" t="str">
        <f>B15</f>
        <v>Тищенко Михайло</v>
      </c>
      <c r="K20" s="88"/>
      <c r="L20" s="88"/>
      <c r="M20" s="88"/>
      <c r="N20" s="88"/>
      <c r="O20" s="88"/>
      <c r="P20" s="88"/>
    </row>
    <row r="21" spans="1:16" ht="14.4" x14ac:dyDescent="0.3">
      <c r="A21" s="88"/>
      <c r="B21" s="135">
        <v>1</v>
      </c>
      <c r="C21" s="136">
        <v>45.314</v>
      </c>
      <c r="D21" s="137">
        <v>41.377000000000002</v>
      </c>
      <c r="E21" s="137">
        <v>41.302999999999997</v>
      </c>
      <c r="F21" s="137">
        <v>41.7</v>
      </c>
      <c r="G21" s="137">
        <v>41.271999999999998</v>
      </c>
      <c r="H21" s="137">
        <v>41.332999999999998</v>
      </c>
      <c r="I21" s="137">
        <v>41.31</v>
      </c>
      <c r="J21" s="138">
        <v>41.808999999999997</v>
      </c>
      <c r="K21" s="88"/>
      <c r="L21" s="88"/>
      <c r="M21" s="88"/>
      <c r="N21" s="88"/>
      <c r="O21" s="88"/>
      <c r="P21" s="88"/>
    </row>
    <row r="22" spans="1:16" ht="14.4" x14ac:dyDescent="0.3">
      <c r="A22" s="88"/>
      <c r="B22" s="135">
        <v>2</v>
      </c>
      <c r="C22" s="139">
        <v>43.872</v>
      </c>
      <c r="D22" s="140">
        <v>41.143000000000001</v>
      </c>
      <c r="E22" s="140">
        <v>41.238</v>
      </c>
      <c r="F22" s="140">
        <v>41.387</v>
      </c>
      <c r="G22" s="140">
        <v>41.264000000000003</v>
      </c>
      <c r="H22" s="140">
        <v>41.216999999999999</v>
      </c>
      <c r="I22" s="140">
        <v>40.988</v>
      </c>
      <c r="J22" s="141">
        <v>41.415999999999997</v>
      </c>
      <c r="K22" s="88"/>
      <c r="L22" s="108"/>
      <c r="M22" s="108"/>
      <c r="N22" s="108"/>
      <c r="O22" s="88"/>
      <c r="P22" s="88"/>
    </row>
    <row r="23" spans="1:16" ht="14.4" x14ac:dyDescent="0.3">
      <c r="A23" s="88"/>
      <c r="B23" s="135">
        <v>3</v>
      </c>
      <c r="C23" s="139">
        <v>42.893999999999998</v>
      </c>
      <c r="D23" s="140">
        <v>41.365000000000002</v>
      </c>
      <c r="E23" s="140">
        <v>41.398000000000003</v>
      </c>
      <c r="F23" s="140">
        <v>41.189</v>
      </c>
      <c r="G23" s="140">
        <v>41.079000000000001</v>
      </c>
      <c r="H23" s="140">
        <v>40.883000000000003</v>
      </c>
      <c r="I23" s="140">
        <v>40.956000000000003</v>
      </c>
      <c r="J23" s="141">
        <v>41.186</v>
      </c>
      <c r="K23" s="88"/>
      <c r="L23" s="108"/>
      <c r="M23" s="108"/>
      <c r="N23" s="108"/>
      <c r="O23" s="88"/>
      <c r="P23" s="88"/>
    </row>
    <row r="24" spans="1:16" ht="14.4" x14ac:dyDescent="0.3">
      <c r="A24" s="88"/>
      <c r="B24" s="135">
        <v>4</v>
      </c>
      <c r="C24" s="139">
        <v>42.152000000000001</v>
      </c>
      <c r="D24" s="140">
        <v>41.389000000000003</v>
      </c>
      <c r="E24" s="140">
        <v>41.279000000000003</v>
      </c>
      <c r="F24" s="140">
        <v>41.091000000000001</v>
      </c>
      <c r="G24" s="140">
        <v>41.048000000000002</v>
      </c>
      <c r="H24" s="140">
        <v>41.03</v>
      </c>
      <c r="I24" s="140">
        <v>40.896999999999998</v>
      </c>
      <c r="J24" s="141">
        <v>40.9</v>
      </c>
      <c r="K24" s="88"/>
      <c r="L24" s="108"/>
      <c r="M24" s="108"/>
      <c r="N24" s="108"/>
      <c r="O24" s="88"/>
      <c r="P24" s="88"/>
    </row>
    <row r="25" spans="1:16" ht="14.4" x14ac:dyDescent="0.3">
      <c r="A25" s="88"/>
      <c r="B25" s="135">
        <v>5</v>
      </c>
      <c r="C25" s="139">
        <v>41.521000000000001</v>
      </c>
      <c r="D25" s="140">
        <v>41.267000000000003</v>
      </c>
      <c r="E25" s="140">
        <v>41.097999999999999</v>
      </c>
      <c r="F25" s="140">
        <v>41.039000000000001</v>
      </c>
      <c r="G25" s="140">
        <v>40.965000000000003</v>
      </c>
      <c r="H25" s="140">
        <v>41.009</v>
      </c>
      <c r="I25" s="140">
        <v>40.755000000000003</v>
      </c>
      <c r="J25" s="141">
        <v>41.131</v>
      </c>
      <c r="K25" s="88"/>
      <c r="L25" s="88"/>
      <c r="M25" s="88"/>
      <c r="N25" s="88"/>
      <c r="O25" s="88"/>
      <c r="P25" s="88"/>
    </row>
    <row r="26" spans="1:16" ht="14.4" x14ac:dyDescent="0.3">
      <c r="A26" s="88"/>
      <c r="B26" s="135">
        <v>6</v>
      </c>
      <c r="C26" s="139">
        <v>41.103999999999999</v>
      </c>
      <c r="D26" s="140">
        <v>40.869999999999997</v>
      </c>
      <c r="E26" s="140">
        <v>41.137999999999998</v>
      </c>
      <c r="F26" s="140">
        <v>41.012</v>
      </c>
      <c r="G26" s="140">
        <v>41.018000000000001</v>
      </c>
      <c r="H26" s="140">
        <v>40.948</v>
      </c>
      <c r="I26" s="140">
        <v>40.811999999999998</v>
      </c>
      <c r="J26" s="141">
        <v>41.631999999999998</v>
      </c>
      <c r="K26" s="88"/>
      <c r="L26" s="88"/>
      <c r="M26" s="88"/>
      <c r="N26" s="88"/>
      <c r="O26" s="88"/>
      <c r="P26" s="88"/>
    </row>
    <row r="27" spans="1:16" ht="14.4" x14ac:dyDescent="0.3">
      <c r="A27" s="88"/>
      <c r="B27" s="135">
        <v>7</v>
      </c>
      <c r="C27" s="139">
        <v>41.25</v>
      </c>
      <c r="D27" s="140">
        <v>40.822000000000003</v>
      </c>
      <c r="E27" s="140">
        <v>41.884999999999998</v>
      </c>
      <c r="F27" s="140">
        <v>41.198999999999998</v>
      </c>
      <c r="G27" s="140">
        <v>41.09</v>
      </c>
      <c r="H27" s="140">
        <v>40.768999999999998</v>
      </c>
      <c r="I27" s="140">
        <v>40.862000000000002</v>
      </c>
      <c r="J27" s="141">
        <v>40.920999999999999</v>
      </c>
      <c r="K27" s="88"/>
      <c r="L27" s="88"/>
      <c r="M27" s="88"/>
      <c r="N27" s="88"/>
      <c r="O27" s="88"/>
      <c r="P27" s="88"/>
    </row>
    <row r="28" spans="1:16" ht="14.4" x14ac:dyDescent="0.3">
      <c r="A28" s="88"/>
      <c r="B28" s="135">
        <v>8</v>
      </c>
      <c r="C28" s="139">
        <v>40.968000000000004</v>
      </c>
      <c r="D28" s="140">
        <v>40.753</v>
      </c>
      <c r="E28" s="140">
        <v>41.07</v>
      </c>
      <c r="F28" s="140">
        <v>41.088999999999999</v>
      </c>
      <c r="G28" s="140">
        <v>40.939</v>
      </c>
      <c r="H28" s="140">
        <v>40.850999999999999</v>
      </c>
      <c r="I28" s="140">
        <v>40.734000000000002</v>
      </c>
      <c r="J28" s="141">
        <v>40.853000000000002</v>
      </c>
      <c r="K28" s="88"/>
      <c r="L28" s="88"/>
      <c r="M28" s="88"/>
      <c r="N28" s="88"/>
      <c r="O28" s="88"/>
      <c r="P28" s="88"/>
    </row>
    <row r="29" spans="1:16" ht="14.4" x14ac:dyDescent="0.3">
      <c r="A29" s="88"/>
      <c r="B29" s="135">
        <v>9</v>
      </c>
      <c r="C29" s="139">
        <v>41.085000000000001</v>
      </c>
      <c r="D29" s="140">
        <v>40.997</v>
      </c>
      <c r="E29" s="140">
        <v>41.222000000000001</v>
      </c>
      <c r="F29" s="140">
        <v>42.057000000000002</v>
      </c>
      <c r="G29" s="140">
        <v>40.984999999999999</v>
      </c>
      <c r="H29" s="140">
        <v>40.881</v>
      </c>
      <c r="I29" s="140">
        <v>40.792999999999999</v>
      </c>
      <c r="J29" s="141">
        <v>40.805999999999997</v>
      </c>
      <c r="K29" s="88"/>
      <c r="L29" s="88"/>
      <c r="M29" s="88"/>
      <c r="N29" s="88"/>
      <c r="O29" s="88"/>
      <c r="P29" s="88"/>
    </row>
    <row r="30" spans="1:16" ht="14.4" x14ac:dyDescent="0.3">
      <c r="A30" s="88"/>
      <c r="B30" s="135">
        <v>10</v>
      </c>
      <c r="C30" s="139">
        <v>41.363999999999997</v>
      </c>
      <c r="D30" s="140">
        <v>40.896000000000001</v>
      </c>
      <c r="E30" s="140">
        <v>41.143000000000001</v>
      </c>
      <c r="F30" s="140">
        <v>41.094000000000001</v>
      </c>
      <c r="G30" s="140">
        <v>40.942</v>
      </c>
      <c r="H30" s="140">
        <v>40.807000000000002</v>
      </c>
      <c r="I30" s="140">
        <v>40.875</v>
      </c>
      <c r="J30" s="141">
        <v>40.746000000000002</v>
      </c>
      <c r="K30" s="88"/>
      <c r="L30" s="88"/>
      <c r="M30" s="88"/>
      <c r="N30" s="88"/>
      <c r="O30" s="88"/>
      <c r="P30" s="88"/>
    </row>
    <row r="31" spans="1:16" ht="14.4" x14ac:dyDescent="0.3">
      <c r="A31" s="88"/>
      <c r="B31" s="135">
        <v>11</v>
      </c>
      <c r="C31" s="139">
        <v>40.640999999999998</v>
      </c>
      <c r="D31" s="140">
        <v>40.712000000000003</v>
      </c>
      <c r="E31" s="140">
        <v>41.213999999999999</v>
      </c>
      <c r="F31" s="140">
        <v>41.006999999999998</v>
      </c>
      <c r="G31" s="140">
        <v>41.107999999999997</v>
      </c>
      <c r="H31" s="140">
        <v>40.890999999999998</v>
      </c>
      <c r="I31" s="140">
        <v>40.695999999999998</v>
      </c>
      <c r="J31" s="141">
        <v>41.026000000000003</v>
      </c>
      <c r="K31" s="88"/>
      <c r="L31" s="88"/>
      <c r="M31" s="88"/>
      <c r="N31" s="88"/>
      <c r="O31" s="88"/>
      <c r="P31" s="88"/>
    </row>
    <row r="32" spans="1:16" ht="14.4" x14ac:dyDescent="0.3">
      <c r="A32" s="88"/>
      <c r="B32" s="135">
        <v>12</v>
      </c>
      <c r="C32" s="139">
        <v>40.822000000000003</v>
      </c>
      <c r="D32" s="140">
        <v>40.695</v>
      </c>
      <c r="E32" s="140">
        <v>41.420999999999999</v>
      </c>
      <c r="F32" s="140">
        <v>41.302999999999997</v>
      </c>
      <c r="G32" s="140">
        <v>40.973999999999997</v>
      </c>
      <c r="H32" s="140">
        <v>40.853000000000002</v>
      </c>
      <c r="I32" s="140">
        <v>40.805999999999997</v>
      </c>
      <c r="J32" s="141">
        <v>40.872999999999998</v>
      </c>
      <c r="K32" s="88"/>
      <c r="L32" s="88"/>
      <c r="M32" s="88"/>
      <c r="N32" s="88"/>
      <c r="O32" s="88"/>
      <c r="P32" s="88"/>
    </row>
    <row r="33" spans="1:16" ht="14.4" x14ac:dyDescent="0.3">
      <c r="A33" s="88"/>
      <c r="B33" s="135">
        <v>13</v>
      </c>
      <c r="C33" s="139">
        <v>41.024000000000001</v>
      </c>
      <c r="D33" s="140">
        <v>40.44</v>
      </c>
      <c r="E33" s="140">
        <v>41.235999999999997</v>
      </c>
      <c r="F33" s="140">
        <v>41.591999999999999</v>
      </c>
      <c r="G33" s="140">
        <v>41.177</v>
      </c>
      <c r="H33" s="140">
        <v>40.960999999999999</v>
      </c>
      <c r="I33" s="140">
        <v>40.680999999999997</v>
      </c>
      <c r="J33" s="141">
        <v>40.691000000000003</v>
      </c>
      <c r="K33" s="88"/>
      <c r="L33" s="88"/>
      <c r="M33" s="88"/>
      <c r="N33" s="88"/>
      <c r="O33" s="88"/>
      <c r="P33" s="88"/>
    </row>
    <row r="34" spans="1:16" ht="14.4" x14ac:dyDescent="0.3">
      <c r="A34" s="88"/>
      <c r="B34" s="135">
        <v>14</v>
      </c>
      <c r="C34" s="139">
        <v>40.386000000000003</v>
      </c>
      <c r="D34" s="140">
        <v>40.624000000000002</v>
      </c>
      <c r="E34" s="140">
        <v>41.146000000000001</v>
      </c>
      <c r="F34" s="140">
        <v>40.970999999999997</v>
      </c>
      <c r="G34" s="140">
        <v>40.905000000000001</v>
      </c>
      <c r="H34" s="140">
        <v>41.226999999999997</v>
      </c>
      <c r="I34" s="140">
        <v>40.74</v>
      </c>
      <c r="J34" s="141">
        <v>40.832000000000001</v>
      </c>
      <c r="K34" s="88"/>
      <c r="L34" s="88"/>
      <c r="M34" s="88"/>
      <c r="N34" s="88"/>
      <c r="O34" s="88"/>
      <c r="P34" s="88"/>
    </row>
    <row r="35" spans="1:16" ht="14.4" x14ac:dyDescent="0.3">
      <c r="A35" s="88"/>
      <c r="B35" s="135">
        <v>15</v>
      </c>
      <c r="C35" s="139">
        <v>40.534999999999997</v>
      </c>
      <c r="D35" s="140">
        <v>40.420999999999999</v>
      </c>
      <c r="E35" s="140">
        <v>41.305999999999997</v>
      </c>
      <c r="F35" s="140">
        <v>40.994999999999997</v>
      </c>
      <c r="G35" s="140">
        <v>41.031999999999996</v>
      </c>
      <c r="H35" s="140">
        <v>40.780999999999999</v>
      </c>
      <c r="I35" s="140">
        <v>40.866999999999997</v>
      </c>
      <c r="J35" s="141">
        <v>40.759</v>
      </c>
      <c r="K35" s="88"/>
      <c r="L35" s="88"/>
      <c r="M35" s="88"/>
      <c r="N35" s="88"/>
      <c r="O35" s="88"/>
      <c r="P35" s="88"/>
    </row>
    <row r="36" spans="1:16" ht="14.4" x14ac:dyDescent="0.3">
      <c r="A36" s="88"/>
      <c r="B36" s="135">
        <v>16</v>
      </c>
      <c r="C36" s="139">
        <v>40.454999999999998</v>
      </c>
      <c r="D36" s="140">
        <v>40.485999999999997</v>
      </c>
      <c r="E36" s="140">
        <v>41.277000000000001</v>
      </c>
      <c r="F36" s="140">
        <v>40.936</v>
      </c>
      <c r="G36" s="140">
        <v>41.095999999999997</v>
      </c>
      <c r="H36" s="140">
        <v>40.814999999999998</v>
      </c>
      <c r="I36" s="140">
        <v>40.771000000000001</v>
      </c>
      <c r="J36" s="141">
        <v>40.734999999999999</v>
      </c>
      <c r="K36" s="88"/>
      <c r="L36" s="88"/>
      <c r="M36" s="88"/>
      <c r="N36" s="88"/>
      <c r="O36" s="88"/>
      <c r="P36" s="88"/>
    </row>
    <row r="37" spans="1:16" ht="14.4" x14ac:dyDescent="0.3">
      <c r="A37" s="88"/>
      <c r="B37" s="135">
        <v>17</v>
      </c>
      <c r="C37" s="139">
        <v>40.634999999999998</v>
      </c>
      <c r="D37" s="140">
        <v>40.398000000000003</v>
      </c>
      <c r="E37" s="140">
        <v>41.063000000000002</v>
      </c>
      <c r="F37" s="140">
        <v>41.023000000000003</v>
      </c>
      <c r="G37" s="140">
        <v>41.113</v>
      </c>
      <c r="H37" s="140">
        <v>41.287999999999997</v>
      </c>
      <c r="I37" s="140">
        <v>40.768999999999998</v>
      </c>
      <c r="J37" s="141">
        <v>40.844000000000001</v>
      </c>
      <c r="K37" s="88"/>
      <c r="L37" s="88"/>
      <c r="M37" s="88"/>
      <c r="N37" s="88"/>
      <c r="O37" s="88"/>
      <c r="P37" s="88"/>
    </row>
    <row r="38" spans="1:16" ht="14.4" x14ac:dyDescent="0.3">
      <c r="A38" s="88"/>
      <c r="B38" s="135">
        <v>18</v>
      </c>
      <c r="C38" s="139">
        <v>40.457999999999998</v>
      </c>
      <c r="D38" s="140">
        <v>40.417999999999999</v>
      </c>
      <c r="E38" s="140">
        <v>41.061</v>
      </c>
      <c r="F38" s="140">
        <v>41.116999999999997</v>
      </c>
      <c r="G38" s="140">
        <v>41.131</v>
      </c>
      <c r="H38" s="140">
        <v>40.927</v>
      </c>
      <c r="I38" s="140">
        <v>40.662999999999997</v>
      </c>
      <c r="J38" s="141">
        <v>40.686</v>
      </c>
      <c r="K38" s="88"/>
      <c r="L38" s="88"/>
      <c r="M38" s="88"/>
      <c r="N38" s="88"/>
      <c r="O38" s="88"/>
      <c r="P38" s="88"/>
    </row>
    <row r="39" spans="1:16" ht="14.4" x14ac:dyDescent="0.3">
      <c r="A39" s="88"/>
      <c r="B39" s="135">
        <v>19</v>
      </c>
      <c r="C39" s="139">
        <v>40.414999999999999</v>
      </c>
      <c r="D39" s="140">
        <v>40.433</v>
      </c>
      <c r="E39" s="140">
        <v>41.213000000000001</v>
      </c>
      <c r="F39" s="140">
        <v>40.985999999999997</v>
      </c>
      <c r="G39" s="140">
        <v>40.933</v>
      </c>
      <c r="H39" s="140">
        <v>40.787999999999997</v>
      </c>
      <c r="I39" s="140">
        <v>40.756999999999998</v>
      </c>
      <c r="J39" s="141">
        <v>41.154000000000003</v>
      </c>
      <c r="K39" s="88"/>
      <c r="L39" s="88"/>
      <c r="M39" s="88"/>
      <c r="N39" s="88"/>
      <c r="O39" s="88"/>
      <c r="P39" s="88"/>
    </row>
    <row r="40" spans="1:16" ht="14.4" x14ac:dyDescent="0.3">
      <c r="A40" s="88"/>
      <c r="B40" s="135">
        <v>20</v>
      </c>
      <c r="C40" s="139">
        <v>40.436</v>
      </c>
      <c r="D40" s="140">
        <v>40.692</v>
      </c>
      <c r="E40" s="142"/>
      <c r="F40" s="140">
        <v>41.006</v>
      </c>
      <c r="G40" s="140">
        <v>41.024999999999999</v>
      </c>
      <c r="H40" s="140">
        <v>41.052999999999997</v>
      </c>
      <c r="I40" s="140">
        <v>40.723999999999997</v>
      </c>
      <c r="J40" s="141">
        <v>40.948999999999998</v>
      </c>
      <c r="K40" s="88"/>
      <c r="L40" s="88"/>
      <c r="M40" s="88"/>
      <c r="N40" s="88"/>
      <c r="O40" s="88"/>
      <c r="P40" s="88"/>
    </row>
    <row r="41" spans="1:16" ht="14.4" x14ac:dyDescent="0.3">
      <c r="A41" s="88"/>
      <c r="B41" s="135">
        <v>21</v>
      </c>
      <c r="C41" s="139">
        <v>40.515999999999998</v>
      </c>
      <c r="D41" s="140">
        <v>41.045000000000002</v>
      </c>
      <c r="E41" s="142"/>
      <c r="F41" s="140">
        <v>41.048000000000002</v>
      </c>
      <c r="G41" s="140">
        <v>41.411999999999999</v>
      </c>
      <c r="H41" s="140">
        <v>41.613</v>
      </c>
      <c r="I41" s="140">
        <v>40.845999999999997</v>
      </c>
      <c r="J41" s="141">
        <v>40.957999999999998</v>
      </c>
      <c r="K41" s="88"/>
      <c r="L41" s="88"/>
      <c r="M41" s="88"/>
      <c r="N41" s="88"/>
      <c r="O41" s="88"/>
      <c r="P41" s="88"/>
    </row>
    <row r="42" spans="1:16" ht="14.4" x14ac:dyDescent="0.3">
      <c r="A42" s="88"/>
      <c r="B42" s="135">
        <v>22</v>
      </c>
      <c r="C42" s="139">
        <v>40.322000000000003</v>
      </c>
      <c r="D42" s="140">
        <v>40.445999999999998</v>
      </c>
      <c r="E42" s="142"/>
      <c r="F42" s="140">
        <v>41.177</v>
      </c>
      <c r="G42" s="140">
        <v>40.947000000000003</v>
      </c>
      <c r="H42" s="140">
        <v>41.034999999999997</v>
      </c>
      <c r="I42" s="140">
        <v>40.731000000000002</v>
      </c>
      <c r="J42" s="141">
        <v>40.667999999999999</v>
      </c>
      <c r="K42" s="88"/>
      <c r="L42" s="88"/>
      <c r="M42" s="88"/>
      <c r="N42" s="88"/>
      <c r="O42" s="88"/>
      <c r="P42" s="88"/>
    </row>
    <row r="43" spans="1:16" ht="14.4" x14ac:dyDescent="0.3">
      <c r="A43" s="88"/>
      <c r="B43" s="135">
        <v>23</v>
      </c>
      <c r="C43" s="139">
        <v>40.485999999999997</v>
      </c>
      <c r="D43" s="140">
        <v>40.482999999999997</v>
      </c>
      <c r="E43" s="142"/>
      <c r="F43" s="140">
        <v>41.139000000000003</v>
      </c>
      <c r="G43" s="140">
        <v>40.798000000000002</v>
      </c>
      <c r="H43" s="140">
        <v>40.976999999999997</v>
      </c>
      <c r="I43" s="140">
        <v>40.773000000000003</v>
      </c>
      <c r="J43" s="141">
        <v>40.835000000000001</v>
      </c>
      <c r="K43" s="88"/>
      <c r="L43" s="88"/>
      <c r="M43" s="88"/>
      <c r="N43" s="88"/>
      <c r="O43" s="88"/>
      <c r="P43" s="88"/>
    </row>
    <row r="44" spans="1:16" ht="14.4" x14ac:dyDescent="0.3">
      <c r="A44" s="88"/>
      <c r="B44" s="135">
        <v>24</v>
      </c>
      <c r="C44" s="139">
        <v>40.753999999999998</v>
      </c>
      <c r="D44" s="140">
        <v>40.927</v>
      </c>
      <c r="E44" s="142"/>
      <c r="F44" s="140">
        <v>41.04</v>
      </c>
      <c r="G44" s="140">
        <v>41.113999999999997</v>
      </c>
      <c r="H44" s="140">
        <v>40.912999999999997</v>
      </c>
      <c r="I44" s="140">
        <v>40.662999999999997</v>
      </c>
      <c r="J44" s="141">
        <v>40.581000000000003</v>
      </c>
      <c r="K44" s="88"/>
      <c r="L44" s="88"/>
      <c r="M44" s="88"/>
      <c r="N44" s="88"/>
      <c r="O44" s="88"/>
      <c r="P44" s="88"/>
    </row>
    <row r="45" spans="1:16" ht="14.4" x14ac:dyDescent="0.3">
      <c r="A45" s="88"/>
      <c r="B45" s="135">
        <v>25</v>
      </c>
      <c r="C45" s="139">
        <v>40.609000000000002</v>
      </c>
      <c r="D45" s="140">
        <v>40.487000000000002</v>
      </c>
      <c r="E45" s="142"/>
      <c r="F45" s="140">
        <v>41.27</v>
      </c>
      <c r="G45" s="140">
        <v>40.892000000000003</v>
      </c>
      <c r="H45" s="140">
        <v>40.978000000000002</v>
      </c>
      <c r="I45" s="140">
        <v>40.680999999999997</v>
      </c>
      <c r="J45" s="141">
        <v>40.597000000000001</v>
      </c>
      <c r="K45" s="88"/>
      <c r="L45" s="88"/>
      <c r="M45" s="88"/>
      <c r="N45" s="88"/>
      <c r="O45" s="88"/>
      <c r="P45" s="88"/>
    </row>
    <row r="46" spans="1:16" ht="14.4" x14ac:dyDescent="0.3">
      <c r="A46" s="88"/>
      <c r="B46" s="135">
        <v>26</v>
      </c>
      <c r="C46" s="139">
        <v>40.639000000000003</v>
      </c>
      <c r="D46" s="140">
        <v>40.328000000000003</v>
      </c>
      <c r="E46" s="142"/>
      <c r="F46" s="140">
        <v>41.097000000000001</v>
      </c>
      <c r="G46" s="140">
        <v>41.597000000000001</v>
      </c>
      <c r="H46" s="140">
        <v>41.005000000000003</v>
      </c>
      <c r="I46" s="140">
        <v>40.832999999999998</v>
      </c>
      <c r="J46" s="141">
        <v>40.948999999999998</v>
      </c>
      <c r="K46" s="88"/>
      <c r="L46" s="88"/>
      <c r="M46" s="88"/>
      <c r="N46" s="88"/>
      <c r="O46" s="88"/>
      <c r="P46" s="88"/>
    </row>
    <row r="47" spans="1:16" ht="14.4" x14ac:dyDescent="0.3">
      <c r="A47" s="88"/>
      <c r="B47" s="135">
        <v>27</v>
      </c>
      <c r="C47" s="139">
        <v>40.676000000000002</v>
      </c>
      <c r="D47" s="140">
        <v>40.35</v>
      </c>
      <c r="E47" s="142"/>
      <c r="F47" s="140">
        <v>41.802</v>
      </c>
      <c r="G47" s="140">
        <v>40.822000000000003</v>
      </c>
      <c r="H47" s="140">
        <v>40.973999999999997</v>
      </c>
      <c r="I47" s="140">
        <v>40.646999999999998</v>
      </c>
      <c r="J47" s="141">
        <v>40.991</v>
      </c>
      <c r="K47" s="88"/>
      <c r="L47" s="88"/>
      <c r="M47" s="88"/>
      <c r="N47" s="88"/>
      <c r="O47" s="88"/>
      <c r="P47" s="88"/>
    </row>
    <row r="48" spans="1:16" ht="14.4" x14ac:dyDescent="0.3">
      <c r="A48" s="88"/>
      <c r="B48" s="135">
        <v>28</v>
      </c>
      <c r="C48" s="139">
        <v>40.619999999999997</v>
      </c>
      <c r="D48" s="140">
        <v>40.456000000000003</v>
      </c>
      <c r="E48" s="142"/>
      <c r="F48" s="140">
        <v>42.195</v>
      </c>
      <c r="G48" s="140">
        <v>41.72</v>
      </c>
      <c r="H48" s="140">
        <v>40.936999999999998</v>
      </c>
      <c r="I48" s="140">
        <v>40.655999999999999</v>
      </c>
      <c r="J48" s="141">
        <v>41.395000000000003</v>
      </c>
      <c r="K48" s="88"/>
      <c r="L48" s="88"/>
      <c r="M48" s="88"/>
      <c r="N48" s="88"/>
      <c r="O48" s="88"/>
      <c r="P48" s="88"/>
    </row>
    <row r="49" spans="1:16" ht="14.4" x14ac:dyDescent="0.3">
      <c r="A49" s="88"/>
      <c r="B49" s="135">
        <v>29</v>
      </c>
      <c r="C49" s="143"/>
      <c r="D49" s="140">
        <v>40.234999999999999</v>
      </c>
      <c r="E49" s="142"/>
      <c r="F49" s="140">
        <v>41.673000000000002</v>
      </c>
      <c r="G49" s="140">
        <v>41.857999999999997</v>
      </c>
      <c r="H49" s="140">
        <v>40.97</v>
      </c>
      <c r="I49" s="140">
        <v>40.72</v>
      </c>
      <c r="J49" s="141">
        <v>40.735999999999997</v>
      </c>
      <c r="K49" s="88"/>
      <c r="L49" s="88"/>
      <c r="M49" s="88"/>
      <c r="N49" s="88"/>
      <c r="O49" s="88"/>
      <c r="P49" s="88"/>
    </row>
    <row r="50" spans="1:16" ht="14.4" x14ac:dyDescent="0.3">
      <c r="A50" s="88"/>
      <c r="B50" s="135">
        <v>30</v>
      </c>
      <c r="C50" s="143"/>
      <c r="D50" s="140">
        <v>40.607999999999997</v>
      </c>
      <c r="E50" s="142"/>
      <c r="F50" s="140">
        <v>41.283000000000001</v>
      </c>
      <c r="G50" s="140">
        <v>41.249000000000002</v>
      </c>
      <c r="H50" s="140">
        <v>40.828000000000003</v>
      </c>
      <c r="I50" s="140">
        <v>40.621000000000002</v>
      </c>
      <c r="J50" s="141">
        <v>40.622999999999998</v>
      </c>
      <c r="K50" s="88"/>
      <c r="L50" s="88"/>
      <c r="M50" s="88"/>
      <c r="N50" s="88"/>
      <c r="O50" s="88"/>
      <c r="P50" s="88"/>
    </row>
    <row r="51" spans="1:16" ht="14.4" x14ac:dyDescent="0.3">
      <c r="A51" s="88"/>
      <c r="B51" s="135">
        <v>31</v>
      </c>
      <c r="C51" s="143"/>
      <c r="D51" s="140">
        <v>40.307000000000002</v>
      </c>
      <c r="E51" s="142"/>
      <c r="F51" s="140">
        <v>41.122999999999998</v>
      </c>
      <c r="G51" s="140">
        <v>41.122</v>
      </c>
      <c r="H51" s="140">
        <v>40.959000000000003</v>
      </c>
      <c r="I51" s="140">
        <v>40.701000000000001</v>
      </c>
      <c r="J51" s="141">
        <v>40.811</v>
      </c>
      <c r="K51" s="88"/>
      <c r="L51" s="88"/>
      <c r="M51" s="88"/>
      <c r="N51" s="88"/>
      <c r="O51" s="88"/>
      <c r="P51" s="88"/>
    </row>
    <row r="52" spans="1:16" ht="14.4" x14ac:dyDescent="0.3">
      <c r="A52" s="88"/>
      <c r="B52" s="135">
        <v>32</v>
      </c>
      <c r="C52" s="143"/>
      <c r="D52" s="140">
        <v>40.258000000000003</v>
      </c>
      <c r="E52" s="142"/>
      <c r="F52" s="140">
        <v>41.131999999999998</v>
      </c>
      <c r="G52" s="140">
        <v>41.19</v>
      </c>
      <c r="H52" s="140">
        <v>40.975000000000001</v>
      </c>
      <c r="I52" s="140">
        <v>40.85</v>
      </c>
      <c r="J52" s="141">
        <v>40.786000000000001</v>
      </c>
      <c r="K52" s="88"/>
      <c r="L52" s="88"/>
      <c r="M52" s="88"/>
      <c r="N52" s="88"/>
      <c r="O52" s="88"/>
      <c r="P52" s="88"/>
    </row>
    <row r="53" spans="1:16" ht="14.4" x14ac:dyDescent="0.3">
      <c r="A53" s="88"/>
      <c r="B53" s="135">
        <v>33</v>
      </c>
      <c r="C53" s="143"/>
      <c r="D53" s="140">
        <v>40.636000000000003</v>
      </c>
      <c r="E53" s="142"/>
      <c r="F53" s="140">
        <v>41.124000000000002</v>
      </c>
      <c r="G53" s="140">
        <v>40.991999999999997</v>
      </c>
      <c r="H53" s="140">
        <v>40.859000000000002</v>
      </c>
      <c r="I53" s="140">
        <v>40.728000000000002</v>
      </c>
      <c r="J53" s="141">
        <v>40.817</v>
      </c>
      <c r="K53" s="88"/>
      <c r="L53" s="88"/>
      <c r="M53" s="88"/>
      <c r="N53" s="88"/>
      <c r="O53" s="88"/>
      <c r="P53" s="88"/>
    </row>
    <row r="54" spans="1:16" ht="14.4" x14ac:dyDescent="0.3">
      <c r="A54" s="88"/>
      <c r="B54" s="135">
        <v>34</v>
      </c>
      <c r="C54" s="143"/>
      <c r="D54" s="140">
        <v>40.651000000000003</v>
      </c>
      <c r="E54" s="142"/>
      <c r="F54" s="140">
        <v>41.320999999999998</v>
      </c>
      <c r="G54" s="140">
        <v>40.947000000000003</v>
      </c>
      <c r="H54" s="140">
        <v>40.802</v>
      </c>
      <c r="I54" s="140">
        <v>40.726999999999997</v>
      </c>
      <c r="J54" s="141">
        <v>40.841000000000001</v>
      </c>
      <c r="K54" s="88"/>
      <c r="L54" s="88"/>
      <c r="M54" s="88"/>
      <c r="N54" s="88"/>
      <c r="O54" s="88"/>
      <c r="P54" s="88"/>
    </row>
    <row r="55" spans="1:16" ht="14.4" x14ac:dyDescent="0.3">
      <c r="A55" s="88"/>
      <c r="B55" s="135">
        <v>35</v>
      </c>
      <c r="C55" s="143"/>
      <c r="D55" s="140">
        <v>41.96</v>
      </c>
      <c r="E55" s="142"/>
      <c r="F55" s="140">
        <v>41.423000000000002</v>
      </c>
      <c r="G55" s="140">
        <v>40.798999999999999</v>
      </c>
      <c r="H55" s="140">
        <v>40.951999999999998</v>
      </c>
      <c r="I55" s="140">
        <v>40.887999999999998</v>
      </c>
      <c r="J55" s="141">
        <v>40.58</v>
      </c>
      <c r="K55" s="88"/>
      <c r="L55" s="88"/>
      <c r="M55" s="88"/>
      <c r="N55" s="88"/>
      <c r="O55" s="88"/>
      <c r="P55" s="88"/>
    </row>
    <row r="56" spans="1:16" ht="14.4" x14ac:dyDescent="0.3">
      <c r="A56" s="88"/>
      <c r="B56" s="135">
        <v>36</v>
      </c>
      <c r="C56" s="143"/>
      <c r="D56" s="142"/>
      <c r="E56" s="142"/>
      <c r="F56" s="140">
        <v>41.249000000000002</v>
      </c>
      <c r="G56" s="140">
        <v>40.927</v>
      </c>
      <c r="H56" s="140">
        <v>40.737000000000002</v>
      </c>
      <c r="I56" s="140">
        <v>40.859000000000002</v>
      </c>
      <c r="J56" s="141">
        <v>40.784999999999997</v>
      </c>
      <c r="K56" s="88"/>
      <c r="L56" s="88"/>
      <c r="M56" s="88"/>
      <c r="N56" s="88"/>
      <c r="O56" s="88"/>
      <c r="P56" s="88"/>
    </row>
    <row r="57" spans="1:16" ht="14.4" x14ac:dyDescent="0.3">
      <c r="A57" s="88"/>
      <c r="B57" s="135">
        <v>37</v>
      </c>
      <c r="C57" s="143"/>
      <c r="D57" s="142"/>
      <c r="E57" s="142"/>
      <c r="F57" s="140">
        <v>41.228999999999999</v>
      </c>
      <c r="G57" s="140">
        <v>40.703000000000003</v>
      </c>
      <c r="H57" s="140">
        <v>40.686999999999998</v>
      </c>
      <c r="I57" s="140">
        <v>40.834000000000003</v>
      </c>
      <c r="J57" s="141">
        <v>40.709000000000003</v>
      </c>
      <c r="K57" s="88"/>
      <c r="L57" s="88"/>
      <c r="M57" s="88"/>
      <c r="N57" s="88"/>
      <c r="O57" s="88"/>
      <c r="P57" s="88"/>
    </row>
    <row r="58" spans="1:16" ht="14.4" x14ac:dyDescent="0.3">
      <c r="A58" s="88"/>
      <c r="B58" s="135">
        <v>38</v>
      </c>
      <c r="C58" s="143"/>
      <c r="D58" s="142"/>
      <c r="E58" s="142"/>
      <c r="F58" s="140">
        <v>41.179000000000002</v>
      </c>
      <c r="G58" s="140">
        <v>40.758000000000003</v>
      </c>
      <c r="H58" s="140">
        <v>40.841000000000001</v>
      </c>
      <c r="I58" s="140">
        <v>40.911999999999999</v>
      </c>
      <c r="J58" s="141">
        <v>40.781999999999996</v>
      </c>
      <c r="K58" s="88"/>
      <c r="L58" s="88"/>
      <c r="M58" s="88"/>
      <c r="N58" s="88"/>
      <c r="O58" s="88"/>
      <c r="P58" s="88"/>
    </row>
    <row r="59" spans="1:16" ht="14.4" x14ac:dyDescent="0.3">
      <c r="A59" s="88"/>
      <c r="B59" s="135">
        <v>39</v>
      </c>
      <c r="C59" s="143"/>
      <c r="D59" s="142"/>
      <c r="E59" s="142"/>
      <c r="F59" s="140">
        <v>41.216000000000001</v>
      </c>
      <c r="G59" s="140">
        <v>40.621000000000002</v>
      </c>
      <c r="H59" s="140">
        <v>41.063000000000002</v>
      </c>
      <c r="I59" s="140">
        <v>41.133000000000003</v>
      </c>
      <c r="J59" s="141">
        <v>40.770000000000003</v>
      </c>
      <c r="K59" s="88"/>
      <c r="L59" s="88"/>
      <c r="M59" s="88"/>
      <c r="N59" s="88"/>
      <c r="O59" s="88"/>
      <c r="P59" s="88"/>
    </row>
    <row r="60" spans="1:16" ht="14.4" x14ac:dyDescent="0.3">
      <c r="A60" s="88"/>
      <c r="B60" s="135">
        <v>40</v>
      </c>
      <c r="C60" s="143"/>
      <c r="D60" s="142"/>
      <c r="E60" s="142"/>
      <c r="F60" s="140">
        <v>41.082000000000001</v>
      </c>
      <c r="G60" s="140">
        <v>40.814999999999998</v>
      </c>
      <c r="H60" s="140">
        <v>40.930999999999997</v>
      </c>
      <c r="I60" s="140">
        <v>40.959000000000003</v>
      </c>
      <c r="J60" s="141">
        <v>40.786999999999999</v>
      </c>
      <c r="K60" s="88"/>
      <c r="L60" s="88"/>
      <c r="M60" s="88"/>
      <c r="N60" s="88"/>
      <c r="O60" s="88"/>
      <c r="P60" s="88"/>
    </row>
    <row r="61" spans="1:16" ht="14.4" x14ac:dyDescent="0.3">
      <c r="A61" s="88"/>
      <c r="B61" s="135">
        <v>41</v>
      </c>
      <c r="C61" s="143"/>
      <c r="D61" s="142"/>
      <c r="E61" s="142"/>
      <c r="F61" s="140">
        <v>41.18</v>
      </c>
      <c r="G61" s="140">
        <v>40.805999999999997</v>
      </c>
      <c r="H61" s="140">
        <v>41.155000000000001</v>
      </c>
      <c r="I61" s="140">
        <v>41.055999999999997</v>
      </c>
      <c r="J61" s="141">
        <v>42.720999999999997</v>
      </c>
      <c r="K61" s="88"/>
      <c r="L61" s="88"/>
      <c r="M61" s="88"/>
      <c r="N61" s="88"/>
      <c r="O61" s="88"/>
      <c r="P61" s="88"/>
    </row>
    <row r="62" spans="1:16" ht="14.4" x14ac:dyDescent="0.3">
      <c r="A62" s="88"/>
      <c r="B62" s="135">
        <v>42</v>
      </c>
      <c r="C62" s="143"/>
      <c r="D62" s="142"/>
      <c r="E62" s="142"/>
      <c r="F62" s="140">
        <v>41.411999999999999</v>
      </c>
      <c r="G62" s="140">
        <v>41.808</v>
      </c>
      <c r="H62" s="140">
        <v>40.994999999999997</v>
      </c>
      <c r="I62" s="142"/>
      <c r="J62" s="141">
        <v>40.81</v>
      </c>
      <c r="K62" s="88"/>
      <c r="L62" s="88"/>
      <c r="M62" s="88"/>
      <c r="N62" s="88"/>
      <c r="O62" s="88"/>
      <c r="P62" s="88"/>
    </row>
    <row r="63" spans="1:16" ht="14.4" x14ac:dyDescent="0.3">
      <c r="A63" s="88"/>
      <c r="B63" s="135">
        <v>43</v>
      </c>
      <c r="C63" s="143"/>
      <c r="D63" s="142"/>
      <c r="E63" s="142"/>
      <c r="F63" s="140">
        <v>41.106000000000002</v>
      </c>
      <c r="G63" s="140">
        <v>40.601999999999997</v>
      </c>
      <c r="H63" s="140">
        <v>40.780999999999999</v>
      </c>
      <c r="I63" s="142"/>
      <c r="J63" s="141">
        <v>40.942</v>
      </c>
      <c r="K63" s="88"/>
      <c r="L63" s="88"/>
      <c r="M63" s="88"/>
      <c r="N63" s="88"/>
      <c r="O63" s="88"/>
      <c r="P63" s="88"/>
    </row>
    <row r="64" spans="1:16" ht="14.4" x14ac:dyDescent="0.3">
      <c r="A64" s="88"/>
      <c r="B64" s="135">
        <v>44</v>
      </c>
      <c r="C64" s="143"/>
      <c r="D64" s="142"/>
      <c r="E64" s="142"/>
      <c r="F64" s="140">
        <v>41.244</v>
      </c>
      <c r="G64" s="140">
        <v>40.884999999999998</v>
      </c>
      <c r="H64" s="140">
        <v>41.661000000000001</v>
      </c>
      <c r="I64" s="142"/>
      <c r="J64" s="144"/>
      <c r="K64" s="88"/>
      <c r="L64" s="88"/>
      <c r="M64" s="88"/>
      <c r="N64" s="88"/>
      <c r="O64" s="88"/>
      <c r="P64" s="88"/>
    </row>
    <row r="65" spans="1:16" ht="14.4" x14ac:dyDescent="0.3">
      <c r="A65" s="88"/>
      <c r="B65" s="135">
        <v>45</v>
      </c>
      <c r="C65" s="143"/>
      <c r="D65" s="142"/>
      <c r="E65" s="142"/>
      <c r="F65" s="140">
        <v>41.363999999999997</v>
      </c>
      <c r="G65" s="140">
        <v>40.735999999999997</v>
      </c>
      <c r="H65" s="140">
        <v>40.835000000000001</v>
      </c>
      <c r="I65" s="142"/>
      <c r="J65" s="144"/>
      <c r="K65" s="88"/>
      <c r="L65" s="88"/>
      <c r="M65" s="88"/>
      <c r="N65" s="88"/>
      <c r="O65" s="88"/>
      <c r="P65" s="88"/>
    </row>
    <row r="66" spans="1:16" ht="14.4" x14ac:dyDescent="0.3">
      <c r="A66" s="88"/>
      <c r="B66" s="135">
        <v>46</v>
      </c>
      <c r="C66" s="143"/>
      <c r="D66" s="142"/>
      <c r="E66" s="142"/>
      <c r="F66" s="140">
        <v>41.328000000000003</v>
      </c>
      <c r="G66" s="140">
        <v>40.744999999999997</v>
      </c>
      <c r="H66" s="140">
        <v>41.029000000000003</v>
      </c>
      <c r="I66" s="142"/>
      <c r="J66" s="144"/>
      <c r="K66" s="88"/>
      <c r="L66" s="88"/>
      <c r="M66" s="88"/>
      <c r="N66" s="88"/>
      <c r="O66" s="88"/>
      <c r="P66" s="88"/>
    </row>
    <row r="67" spans="1:16" ht="14.4" x14ac:dyDescent="0.3">
      <c r="A67" s="88"/>
      <c r="B67" s="135">
        <v>47</v>
      </c>
      <c r="C67" s="143"/>
      <c r="D67" s="142"/>
      <c r="E67" s="142"/>
      <c r="F67" s="140">
        <v>41.03</v>
      </c>
      <c r="G67" s="140">
        <v>40.9</v>
      </c>
      <c r="H67" s="140">
        <v>41.045999999999999</v>
      </c>
      <c r="I67" s="142"/>
      <c r="J67" s="144"/>
      <c r="K67" s="88"/>
      <c r="L67" s="88"/>
      <c r="M67" s="88"/>
      <c r="N67" s="88"/>
      <c r="O67" s="88"/>
      <c r="P67" s="88"/>
    </row>
    <row r="68" spans="1:16" ht="14.4" x14ac:dyDescent="0.3">
      <c r="A68" s="88"/>
      <c r="B68" s="135">
        <v>48</v>
      </c>
      <c r="C68" s="143"/>
      <c r="D68" s="142"/>
      <c r="E68" s="142"/>
      <c r="F68" s="140">
        <v>41.14</v>
      </c>
      <c r="G68" s="140">
        <v>41.073999999999998</v>
      </c>
      <c r="H68" s="140">
        <v>41.121000000000002</v>
      </c>
      <c r="I68" s="142"/>
      <c r="J68" s="144"/>
      <c r="K68" s="88"/>
      <c r="L68" s="88"/>
      <c r="M68" s="88"/>
      <c r="N68" s="88"/>
      <c r="O68" s="88"/>
      <c r="P68" s="88"/>
    </row>
    <row r="69" spans="1:16" ht="14.4" x14ac:dyDescent="0.3">
      <c r="A69" s="88"/>
      <c r="B69" s="135">
        <v>49</v>
      </c>
      <c r="C69" s="143"/>
      <c r="D69" s="142"/>
      <c r="E69" s="142"/>
      <c r="F69" s="140">
        <v>41.308</v>
      </c>
      <c r="G69" s="140">
        <v>41.13</v>
      </c>
      <c r="H69" s="140">
        <v>41.204000000000001</v>
      </c>
      <c r="I69" s="142"/>
      <c r="J69" s="144"/>
      <c r="K69" s="88"/>
      <c r="L69" s="88"/>
      <c r="M69" s="88"/>
      <c r="N69" s="88"/>
      <c r="O69" s="88"/>
      <c r="P69" s="88"/>
    </row>
    <row r="70" spans="1:16" ht="14.4" x14ac:dyDescent="0.3">
      <c r="A70" s="88"/>
      <c r="B70" s="135">
        <v>50</v>
      </c>
      <c r="C70" s="143"/>
      <c r="D70" s="142"/>
      <c r="E70" s="142"/>
      <c r="F70" s="140">
        <v>41.098999999999997</v>
      </c>
      <c r="G70" s="140">
        <v>40.823</v>
      </c>
      <c r="H70" s="142"/>
      <c r="I70" s="142"/>
      <c r="J70" s="144"/>
      <c r="K70" s="88"/>
      <c r="L70" s="88"/>
      <c r="M70" s="88"/>
      <c r="N70" s="88"/>
      <c r="O70" s="88"/>
      <c r="P70" s="88"/>
    </row>
    <row r="71" spans="1:16" ht="14.4" x14ac:dyDescent="0.3">
      <c r="A71" s="88"/>
      <c r="B71" s="135">
        <v>51</v>
      </c>
      <c r="C71" s="143"/>
      <c r="D71" s="142"/>
      <c r="E71" s="142"/>
      <c r="F71" s="140">
        <v>41.085000000000001</v>
      </c>
      <c r="G71" s="140">
        <v>40.893000000000001</v>
      </c>
      <c r="H71" s="142"/>
      <c r="I71" s="142"/>
      <c r="J71" s="144"/>
      <c r="K71" s="88"/>
      <c r="L71" s="88"/>
      <c r="M71" s="88"/>
      <c r="N71" s="88"/>
      <c r="O71" s="88"/>
      <c r="P71" s="88"/>
    </row>
    <row r="72" spans="1:16" ht="14.4" x14ac:dyDescent="0.3">
      <c r="A72" s="88"/>
      <c r="B72" s="135">
        <v>52</v>
      </c>
      <c r="C72" s="143"/>
      <c r="D72" s="142"/>
      <c r="E72" s="142"/>
      <c r="F72" s="140">
        <v>41.122</v>
      </c>
      <c r="G72" s="140">
        <v>40.970999999999997</v>
      </c>
      <c r="H72" s="142"/>
      <c r="I72" s="142"/>
      <c r="J72" s="144"/>
      <c r="K72" s="88"/>
      <c r="L72" s="88"/>
      <c r="M72" s="88"/>
      <c r="N72" s="88"/>
      <c r="O72" s="88"/>
      <c r="P72" s="88"/>
    </row>
    <row r="73" spans="1:16" ht="14.4" x14ac:dyDescent="0.3">
      <c r="A73" s="88"/>
      <c r="B73" s="135">
        <v>53</v>
      </c>
      <c r="C73" s="143"/>
      <c r="D73" s="142"/>
      <c r="E73" s="142"/>
      <c r="F73" s="140">
        <v>41.19</v>
      </c>
      <c r="G73" s="140">
        <v>41.012</v>
      </c>
      <c r="H73" s="142"/>
      <c r="I73" s="142"/>
      <c r="J73" s="144"/>
      <c r="K73" s="88"/>
      <c r="L73" s="88"/>
      <c r="M73" s="88"/>
      <c r="N73" s="88"/>
      <c r="O73" s="88"/>
      <c r="P73" s="88"/>
    </row>
    <row r="74" spans="1:16" ht="14.4" x14ac:dyDescent="0.3">
      <c r="A74" s="88"/>
      <c r="B74" s="135">
        <v>54</v>
      </c>
      <c r="C74" s="143"/>
      <c r="D74" s="142"/>
      <c r="E74" s="142"/>
      <c r="F74" s="140">
        <v>41.061</v>
      </c>
      <c r="G74" s="140">
        <v>41.655000000000001</v>
      </c>
      <c r="H74" s="142"/>
      <c r="I74" s="142"/>
      <c r="J74" s="144"/>
      <c r="K74" s="88"/>
      <c r="L74" s="88"/>
      <c r="M74" s="88"/>
      <c r="N74" s="88"/>
      <c r="O74" s="88"/>
      <c r="P74" s="88"/>
    </row>
    <row r="75" spans="1:16" ht="14.4" x14ac:dyDescent="0.3">
      <c r="A75" s="88"/>
      <c r="B75" s="135">
        <v>55</v>
      </c>
      <c r="C75" s="143"/>
      <c r="D75" s="142"/>
      <c r="E75" s="142"/>
      <c r="F75" s="140">
        <v>41.210999999999999</v>
      </c>
      <c r="G75" s="140">
        <v>40.768000000000001</v>
      </c>
      <c r="H75" s="142"/>
      <c r="I75" s="142"/>
      <c r="J75" s="144"/>
      <c r="K75" s="88"/>
      <c r="L75" s="88"/>
      <c r="M75" s="88"/>
      <c r="N75" s="88"/>
      <c r="O75" s="88"/>
      <c r="P75" s="88"/>
    </row>
    <row r="76" spans="1:16" ht="14.4" x14ac:dyDescent="0.3">
      <c r="A76" s="88"/>
      <c r="B76" s="135">
        <v>56</v>
      </c>
      <c r="C76" s="143"/>
      <c r="D76" s="142"/>
      <c r="E76" s="142"/>
      <c r="F76" s="140">
        <v>41.561</v>
      </c>
      <c r="G76" s="140">
        <v>40.972999999999999</v>
      </c>
      <c r="H76" s="142"/>
      <c r="I76" s="142"/>
      <c r="J76" s="144"/>
      <c r="K76" s="88"/>
      <c r="L76" s="88"/>
      <c r="M76" s="88"/>
      <c r="N76" s="88"/>
      <c r="O76" s="88"/>
      <c r="P76" s="88"/>
    </row>
    <row r="77" spans="1:16" ht="14.4" x14ac:dyDescent="0.3">
      <c r="A77" s="88"/>
      <c r="B77" s="135">
        <v>57</v>
      </c>
      <c r="C77" s="143"/>
      <c r="D77" s="142"/>
      <c r="E77" s="142"/>
      <c r="F77" s="142"/>
      <c r="G77" s="142"/>
      <c r="H77" s="142"/>
      <c r="I77" s="142"/>
      <c r="J77" s="144"/>
      <c r="K77" s="88"/>
      <c r="L77" s="88"/>
      <c r="M77" s="88"/>
      <c r="N77" s="88"/>
      <c r="O77" s="88"/>
      <c r="P77" s="88"/>
    </row>
    <row r="78" spans="1:16" ht="14.4" x14ac:dyDescent="0.3">
      <c r="A78" s="88"/>
      <c r="B78" s="135">
        <v>58</v>
      </c>
      <c r="C78" s="143"/>
      <c r="D78" s="142"/>
      <c r="E78" s="142"/>
      <c r="F78" s="142"/>
      <c r="G78" s="142"/>
      <c r="H78" s="142"/>
      <c r="I78" s="142"/>
      <c r="J78" s="144"/>
      <c r="K78" s="88"/>
      <c r="L78" s="88"/>
      <c r="M78" s="88"/>
      <c r="N78" s="88"/>
      <c r="O78" s="88"/>
      <c r="P78" s="88"/>
    </row>
    <row r="79" spans="1:16" ht="14.4" x14ac:dyDescent="0.3">
      <c r="A79" s="88"/>
      <c r="B79" s="135">
        <v>59</v>
      </c>
      <c r="C79" s="143"/>
      <c r="D79" s="142"/>
      <c r="E79" s="142"/>
      <c r="F79" s="142"/>
      <c r="G79" s="142"/>
      <c r="H79" s="142"/>
      <c r="I79" s="142"/>
      <c r="J79" s="144"/>
      <c r="K79" s="88"/>
      <c r="L79" s="88"/>
      <c r="M79" s="88"/>
      <c r="N79" s="88"/>
      <c r="O79" s="88"/>
      <c r="P79" s="88"/>
    </row>
    <row r="80" spans="1:16" ht="14.4" x14ac:dyDescent="0.3">
      <c r="A80" s="88"/>
      <c r="B80" s="135">
        <v>60</v>
      </c>
      <c r="C80" s="143"/>
      <c r="D80" s="142"/>
      <c r="E80" s="142"/>
      <c r="F80" s="142"/>
      <c r="G80" s="142"/>
      <c r="H80" s="142"/>
      <c r="I80" s="142"/>
      <c r="J80" s="144"/>
      <c r="K80" s="88"/>
      <c r="L80" s="88"/>
      <c r="M80" s="88"/>
      <c r="N80" s="88"/>
      <c r="O80" s="88"/>
      <c r="P80" s="88"/>
    </row>
    <row r="81" spans="1:16" ht="14.4" x14ac:dyDescent="0.3">
      <c r="A81" s="88"/>
      <c r="B81" s="135">
        <v>61</v>
      </c>
      <c r="C81" s="143"/>
      <c r="D81" s="142"/>
      <c r="E81" s="142"/>
      <c r="F81" s="142"/>
      <c r="G81" s="142"/>
      <c r="H81" s="142"/>
      <c r="I81" s="142"/>
      <c r="J81" s="144"/>
      <c r="K81" s="88"/>
      <c r="L81" s="88"/>
      <c r="M81" s="88"/>
      <c r="N81" s="88"/>
      <c r="O81" s="88"/>
      <c r="P81" s="88"/>
    </row>
    <row r="82" spans="1:16" ht="14.4" x14ac:dyDescent="0.3">
      <c r="A82" s="88"/>
      <c r="B82" s="135">
        <v>62</v>
      </c>
      <c r="C82" s="143"/>
      <c r="D82" s="142"/>
      <c r="E82" s="142"/>
      <c r="F82" s="142"/>
      <c r="G82" s="142"/>
      <c r="H82" s="142"/>
      <c r="I82" s="142"/>
      <c r="J82" s="144"/>
      <c r="K82" s="88"/>
      <c r="L82" s="88"/>
      <c r="M82" s="88"/>
      <c r="N82" s="88"/>
      <c r="O82" s="88"/>
      <c r="P82" s="88"/>
    </row>
    <row r="83" spans="1:16" ht="14.4" x14ac:dyDescent="0.3">
      <c r="A83" s="88"/>
      <c r="B83" s="135">
        <v>63</v>
      </c>
      <c r="C83" s="145"/>
      <c r="D83" s="146"/>
      <c r="E83" s="146"/>
      <c r="F83" s="146"/>
      <c r="G83" s="146"/>
      <c r="H83" s="146"/>
      <c r="I83" s="146"/>
      <c r="J83" s="147"/>
      <c r="K83" s="88"/>
      <c r="L83" s="88"/>
      <c r="M83" s="88"/>
      <c r="N83" s="88"/>
      <c r="O83" s="88"/>
      <c r="P83" s="88"/>
    </row>
    <row r="84" spans="1:16" ht="14.4" x14ac:dyDescent="0.3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16" ht="14.4" x14ac:dyDescent="0.3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1:16" ht="14.4" x14ac:dyDescent="0.3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16" ht="14.4" x14ac:dyDescent="0.3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4.4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4.4" x14ac:dyDescent="0.3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1:16" ht="14.4" x14ac:dyDescent="0.3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16" ht="14.4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1:16" ht="14.4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16" ht="14.4" x14ac:dyDescent="0.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1:16" ht="14.4" x14ac:dyDescent="0.3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16" ht="14.4" x14ac:dyDescent="0.3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1:16" ht="14.4" x14ac:dyDescent="0.3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4.4" x14ac:dyDescent="0.3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4.4" x14ac:dyDescent="0.3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4.4" x14ac:dyDescent="0.3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4.4" x14ac:dyDescent="0.3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16" ht="14.4" x14ac:dyDescent="0.3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ht="14.4" x14ac:dyDescent="0.3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ht="14.4" x14ac:dyDescent="0.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4.4" x14ac:dyDescent="0.3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4.4" x14ac:dyDescent="0.3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4.4" x14ac:dyDescent="0.3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4.4" x14ac:dyDescent="0.3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1:16" ht="14.4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4.4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1:16" ht="14.4" x14ac:dyDescent="0.3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16" ht="14.4" x14ac:dyDescent="0.3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1:16" ht="14.4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16" ht="14.4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1:16" ht="14.4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16" ht="14.4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1:16" ht="14.4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16" ht="14.4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14.4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14.4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4.4" x14ac:dyDescent="0.3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16" ht="14.4" x14ac:dyDescent="0.3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</row>
    <row r="122" spans="1:16" ht="14.4" x14ac:dyDescent="0.3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16" ht="14.4" x14ac:dyDescent="0.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1:16" ht="14.4" x14ac:dyDescent="0.3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16" ht="14.4" x14ac:dyDescent="0.3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</row>
    <row r="126" spans="1:16" ht="14.4" x14ac:dyDescent="0.3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16" ht="14.4" x14ac:dyDescent="0.3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1:16" ht="14.4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16" ht="14.4" x14ac:dyDescent="0.3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1:16" ht="14.4" x14ac:dyDescent="0.3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16" ht="14.4" x14ac:dyDescent="0.3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  <row r="132" spans="1:16" ht="14.4" x14ac:dyDescent="0.3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14.4" x14ac:dyDescent="0.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1:16" ht="14.4" x14ac:dyDescent="0.3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16" ht="14.4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</row>
    <row r="136" spans="1:16" ht="14.4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16" ht="14.4" x14ac:dyDescent="0.3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</row>
    <row r="138" spans="1:16" ht="14.4" x14ac:dyDescent="0.3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16" ht="14.4" x14ac:dyDescent="0.3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</row>
    <row r="140" spans="1:16" ht="14.4" x14ac:dyDescent="0.3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16" ht="14.4" x14ac:dyDescent="0.3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</row>
    <row r="142" spans="1:16" ht="14.4" x14ac:dyDescent="0.3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1:16" ht="14.4" x14ac:dyDescent="0.3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</row>
    <row r="144" spans="1:16" ht="14.4" x14ac:dyDescent="0.3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</row>
    <row r="145" spans="1:16" ht="14.4" x14ac:dyDescent="0.3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</row>
    <row r="146" spans="1:16" ht="14.4" x14ac:dyDescent="0.3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</row>
    <row r="147" spans="1:16" ht="14.4" x14ac:dyDescent="0.3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</row>
    <row r="148" spans="1:16" ht="14.4" x14ac:dyDescent="0.3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</row>
    <row r="149" spans="1:16" ht="14.4" x14ac:dyDescent="0.3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</row>
    <row r="150" spans="1:16" ht="14.4" x14ac:dyDescent="0.3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</row>
    <row r="151" spans="1:16" ht="14.4" x14ac:dyDescent="0.3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</row>
    <row r="152" spans="1:16" ht="14.4" x14ac:dyDescent="0.3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ht="14.4" x14ac:dyDescent="0.3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</row>
    <row r="154" spans="1:16" ht="14.4" x14ac:dyDescent="0.3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ht="14.4" x14ac:dyDescent="0.3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</row>
    <row r="156" spans="1:16" ht="14.4" x14ac:dyDescent="0.3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</row>
    <row r="157" spans="1:16" ht="14.4" x14ac:dyDescent="0.3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ht="14.4" x14ac:dyDescent="0.3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</row>
    <row r="159" spans="1:16" ht="14.4" x14ac:dyDescent="0.3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14.4" x14ac:dyDescent="0.3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14.4" x14ac:dyDescent="0.3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ht="14.4" x14ac:dyDescent="0.3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ht="14.4" x14ac:dyDescent="0.3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1:16" ht="14.4" x14ac:dyDescent="0.3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</row>
    <row r="165" spans="1:16" ht="14.4" x14ac:dyDescent="0.3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</row>
    <row r="166" spans="1:16" ht="14.4" x14ac:dyDescent="0.3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</row>
    <row r="167" spans="1:16" ht="14.4" x14ac:dyDescent="0.3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</row>
    <row r="168" spans="1:16" ht="14.4" x14ac:dyDescent="0.3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4.4" x14ac:dyDescent="0.3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</row>
    <row r="170" spans="1:16" ht="14.4" x14ac:dyDescent="0.3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</row>
    <row r="171" spans="1:16" ht="14.4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1:16" ht="14.4" x14ac:dyDescent="0.3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</row>
    <row r="173" spans="1:16" ht="14.4" x14ac:dyDescent="0.3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</row>
    <row r="174" spans="1:16" ht="14.4" x14ac:dyDescent="0.3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</row>
    <row r="175" spans="1:16" ht="14.4" x14ac:dyDescent="0.3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ht="14.4" x14ac:dyDescent="0.3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ht="14.4" x14ac:dyDescent="0.3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</row>
    <row r="178" spans="1:16" ht="14.4" x14ac:dyDescent="0.3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</row>
    <row r="179" spans="1:16" ht="14.4" x14ac:dyDescent="0.3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</row>
    <row r="180" spans="1:16" ht="14.4" x14ac:dyDescent="0.3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</row>
    <row r="181" spans="1:16" ht="14.4" x14ac:dyDescent="0.3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</row>
    <row r="182" spans="1:16" ht="14.4" x14ac:dyDescent="0.3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ht="14.4" x14ac:dyDescent="0.3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</row>
    <row r="184" spans="1:16" ht="14.4" x14ac:dyDescent="0.3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</row>
    <row r="185" spans="1:16" ht="14.4" x14ac:dyDescent="0.3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</row>
    <row r="186" spans="1:16" ht="14.4" x14ac:dyDescent="0.3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1:16" ht="14.4" x14ac:dyDescent="0.3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</row>
    <row r="188" spans="1:16" ht="14.4" x14ac:dyDescent="0.3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</row>
    <row r="189" spans="1:16" ht="14.4" x14ac:dyDescent="0.3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</row>
    <row r="190" spans="1:16" ht="14.4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</row>
    <row r="191" spans="1:16" ht="14.4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</row>
    <row r="192" spans="1:16" ht="14.4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</row>
    <row r="193" spans="1:16" ht="14.4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</row>
    <row r="194" spans="1:16" ht="14.4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4.4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</row>
    <row r="196" spans="1:16" ht="14.4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  <row r="197" spans="1:16" ht="14.4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</row>
    <row r="198" spans="1:16" ht="14.4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</row>
    <row r="199" spans="1:16" ht="14.4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</row>
    <row r="200" spans="1:16" ht="14.4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</row>
    <row r="201" spans="1:16" ht="14.4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</row>
    <row r="202" spans="1:16" ht="14.4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</row>
    <row r="203" spans="1:16" ht="14.4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</row>
    <row r="204" spans="1:16" ht="14.4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</row>
    <row r="205" spans="1:16" ht="14.4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</row>
    <row r="206" spans="1:16" ht="14.4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</row>
    <row r="207" spans="1:16" ht="14.4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</row>
    <row r="208" spans="1:16" ht="14.4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</row>
    <row r="209" spans="1:16" ht="14.4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</row>
    <row r="210" spans="1:16" ht="14.4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</row>
    <row r="211" spans="1:16" ht="14.4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</row>
    <row r="212" spans="1:16" ht="14.4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</row>
    <row r="213" spans="1:16" ht="14.4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</row>
    <row r="214" spans="1:16" ht="14.4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</row>
    <row r="215" spans="1:16" ht="14.4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</row>
    <row r="216" spans="1:16" ht="14.4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</row>
    <row r="217" spans="1:16" ht="14.4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</row>
    <row r="218" spans="1:16" ht="14.4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</row>
    <row r="219" spans="1:16" ht="14.4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</row>
    <row r="220" spans="1:16" ht="14.4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</row>
    <row r="221" spans="1:16" ht="14.4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</row>
    <row r="222" spans="1:16" ht="14.4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</row>
    <row r="223" spans="1:16" ht="14.4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</row>
    <row r="224" spans="1:16" ht="14.4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</row>
    <row r="225" spans="1:16" ht="14.4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</row>
    <row r="226" spans="1:16" ht="14.4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</row>
    <row r="227" spans="1:16" ht="14.4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1:16" ht="14.4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</row>
    <row r="229" spans="1:16" ht="14.4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</row>
    <row r="230" spans="1:16" ht="14.4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</row>
    <row r="231" spans="1:16" ht="14.4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</row>
    <row r="232" spans="1:16" ht="14.4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</row>
    <row r="233" spans="1:16" ht="14.4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</row>
    <row r="234" spans="1:16" ht="14.4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</row>
    <row r="235" spans="1:16" ht="14.4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</row>
    <row r="236" spans="1:16" ht="14.4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</row>
    <row r="237" spans="1:16" ht="14.4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</row>
    <row r="238" spans="1:16" ht="14.4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</row>
    <row r="239" spans="1:16" ht="14.4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</row>
    <row r="240" spans="1:16" ht="14.4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</row>
    <row r="241" spans="1:16" ht="14.4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1:16" ht="14.4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1:16" ht="14.4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1:16" ht="14.4" x14ac:dyDescent="0.3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1:16" ht="14.4" x14ac:dyDescent="0.3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6" spans="1:16" ht="14.4" x14ac:dyDescent="0.3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</row>
    <row r="247" spans="1:16" ht="14.4" x14ac:dyDescent="0.3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</row>
    <row r="248" spans="1:16" ht="14.4" x14ac:dyDescent="0.3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</row>
    <row r="249" spans="1:16" ht="14.4" x14ac:dyDescent="0.3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</row>
    <row r="250" spans="1:16" ht="14.4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</row>
    <row r="251" spans="1:16" ht="14.4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</row>
    <row r="252" spans="1:16" ht="14.4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ht="14.4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ht="14.4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1:16" ht="14.4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</row>
    <row r="256" spans="1:16" ht="14.4" x14ac:dyDescent="0.3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ht="14.4" x14ac:dyDescent="0.3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ht="14.4" x14ac:dyDescent="0.3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spans="1:16" ht="14.4" x14ac:dyDescent="0.3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spans="1:16" ht="14.4" x14ac:dyDescent="0.3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ht="14.4" x14ac:dyDescent="0.3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</row>
    <row r="262" spans="1:16" ht="14.4" x14ac:dyDescent="0.3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</row>
    <row r="263" spans="1:16" ht="14.4" x14ac:dyDescent="0.3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ht="14.4" x14ac:dyDescent="0.3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</row>
    <row r="265" spans="1:16" ht="14.4" x14ac:dyDescent="0.3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</row>
    <row r="266" spans="1:16" ht="14.4" x14ac:dyDescent="0.3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</row>
    <row r="267" spans="1:16" ht="14.4" x14ac:dyDescent="0.3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</row>
    <row r="268" spans="1:16" ht="14.4" x14ac:dyDescent="0.3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</row>
    <row r="269" spans="1:16" ht="14.4" x14ac:dyDescent="0.3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</row>
    <row r="270" spans="1:16" ht="14.4" x14ac:dyDescent="0.3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</row>
    <row r="271" spans="1:16" ht="14.4" x14ac:dyDescent="0.3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</row>
    <row r="272" spans="1:16" ht="14.4" x14ac:dyDescent="0.3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</row>
    <row r="273" spans="1:16" ht="14.4" x14ac:dyDescent="0.3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</row>
    <row r="274" spans="1:16" ht="14.4" x14ac:dyDescent="0.3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</row>
    <row r="275" spans="1:16" ht="14.4" x14ac:dyDescent="0.3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</row>
    <row r="276" spans="1:16" ht="14.4" x14ac:dyDescent="0.3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</row>
    <row r="277" spans="1:16" ht="14.4" x14ac:dyDescent="0.3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</row>
    <row r="278" spans="1:16" ht="14.4" x14ac:dyDescent="0.3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1:16" ht="14.4" x14ac:dyDescent="0.3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</row>
    <row r="280" spans="1:16" ht="14.4" x14ac:dyDescent="0.3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</row>
    <row r="281" spans="1:16" ht="14.4" x14ac:dyDescent="0.3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</row>
    <row r="282" spans="1:16" ht="14.4" x14ac:dyDescent="0.3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</row>
    <row r="283" spans="1:16" ht="14.4" x14ac:dyDescent="0.3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</row>
    <row r="284" spans="1:16" ht="14.4" x14ac:dyDescent="0.3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</row>
    <row r="285" spans="1:16" ht="14.4" x14ac:dyDescent="0.3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</row>
    <row r="286" spans="1:16" ht="14.4" x14ac:dyDescent="0.3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</row>
    <row r="287" spans="1:16" ht="14.4" x14ac:dyDescent="0.3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  <row r="288" spans="1:16" ht="14.4" x14ac:dyDescent="0.3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</row>
    <row r="289" spans="1:16" ht="14.4" x14ac:dyDescent="0.3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1:16" ht="14.4" x14ac:dyDescent="0.3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</row>
    <row r="291" spans="1:16" ht="14.4" x14ac:dyDescent="0.3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</row>
    <row r="292" spans="1:16" ht="14.4" x14ac:dyDescent="0.3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</row>
    <row r="293" spans="1:16" ht="14.4" x14ac:dyDescent="0.3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</row>
    <row r="294" spans="1:16" ht="14.4" x14ac:dyDescent="0.3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</row>
    <row r="295" spans="1:16" ht="14.4" x14ac:dyDescent="0.3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1:16" ht="14.4" x14ac:dyDescent="0.3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</row>
    <row r="297" spans="1:16" ht="14.4" x14ac:dyDescent="0.3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1:16" ht="14.4" x14ac:dyDescent="0.3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</row>
    <row r="299" spans="1:16" ht="14.4" x14ac:dyDescent="0.3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1:16" ht="14.4" x14ac:dyDescent="0.3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ht="14.4" x14ac:dyDescent="0.3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</row>
    <row r="302" spans="1:16" ht="14.4" x14ac:dyDescent="0.3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1:16" ht="14.4" x14ac:dyDescent="0.3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</row>
    <row r="304" spans="1:16" ht="14.4" x14ac:dyDescent="0.3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</row>
    <row r="305" spans="1:16" ht="14.4" x14ac:dyDescent="0.3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</row>
    <row r="306" spans="1:16" ht="14.4" x14ac:dyDescent="0.3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</row>
    <row r="307" spans="1:16" ht="14.4" x14ac:dyDescent="0.3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</row>
    <row r="308" spans="1:16" ht="14.4" x14ac:dyDescent="0.3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</row>
    <row r="309" spans="1:16" ht="14.4" x14ac:dyDescent="0.3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</row>
    <row r="310" spans="1:16" ht="14.4" x14ac:dyDescent="0.3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</row>
    <row r="311" spans="1:16" ht="14.4" x14ac:dyDescent="0.3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</row>
    <row r="312" spans="1:16" ht="14.4" x14ac:dyDescent="0.3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</row>
    <row r="313" spans="1:16" ht="14.4" x14ac:dyDescent="0.3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</row>
    <row r="314" spans="1:16" ht="14.4" x14ac:dyDescent="0.3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</row>
    <row r="315" spans="1:16" ht="14.4" x14ac:dyDescent="0.3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</row>
    <row r="316" spans="1:16" ht="14.4" x14ac:dyDescent="0.3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</row>
    <row r="317" spans="1:16" ht="14.4" x14ac:dyDescent="0.3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</row>
    <row r="318" spans="1:16" ht="14.4" x14ac:dyDescent="0.3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</row>
    <row r="319" spans="1:16" ht="14.4" x14ac:dyDescent="0.3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</row>
    <row r="320" spans="1:16" ht="14.4" x14ac:dyDescent="0.3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</row>
    <row r="321" spans="1:16" ht="14.4" x14ac:dyDescent="0.3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</row>
    <row r="322" spans="1:16" ht="14.4" x14ac:dyDescent="0.3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</row>
    <row r="323" spans="1:16" ht="14.4" x14ac:dyDescent="0.3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</row>
    <row r="324" spans="1:16" ht="14.4" x14ac:dyDescent="0.3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</row>
    <row r="325" spans="1:16" ht="14.4" x14ac:dyDescent="0.3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</row>
    <row r="326" spans="1:16" ht="14.4" x14ac:dyDescent="0.3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</row>
    <row r="327" spans="1:16" ht="14.4" x14ac:dyDescent="0.3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</row>
    <row r="328" spans="1:16" ht="14.4" x14ac:dyDescent="0.3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</row>
    <row r="329" spans="1:16" ht="14.4" x14ac:dyDescent="0.3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</row>
    <row r="330" spans="1:16" ht="14.4" x14ac:dyDescent="0.3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</row>
    <row r="331" spans="1:16" ht="14.4" x14ac:dyDescent="0.3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</row>
    <row r="332" spans="1:16" ht="14.4" x14ac:dyDescent="0.3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</row>
    <row r="333" spans="1:16" ht="14.4" x14ac:dyDescent="0.3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</row>
    <row r="334" spans="1:16" ht="14.4" x14ac:dyDescent="0.3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</row>
    <row r="335" spans="1:16" ht="14.4" x14ac:dyDescent="0.3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</row>
    <row r="336" spans="1:16" ht="14.4" x14ac:dyDescent="0.3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</row>
    <row r="337" spans="1:16" ht="14.4" x14ac:dyDescent="0.3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16" ht="14.4" x14ac:dyDescent="0.3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</row>
    <row r="339" spans="1:16" ht="14.4" x14ac:dyDescent="0.3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</row>
    <row r="340" spans="1:16" ht="14.4" x14ac:dyDescent="0.3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</row>
    <row r="341" spans="1:16" ht="14.4" x14ac:dyDescent="0.3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</row>
    <row r="342" spans="1:16" ht="14.4" x14ac:dyDescent="0.3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</row>
    <row r="343" spans="1:16" ht="14.4" x14ac:dyDescent="0.3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</row>
    <row r="344" spans="1:16" ht="14.4" x14ac:dyDescent="0.3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</row>
    <row r="345" spans="1:16" ht="14.4" x14ac:dyDescent="0.3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</row>
    <row r="346" spans="1:16" ht="14.4" x14ac:dyDescent="0.3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</row>
    <row r="347" spans="1:16" ht="14.4" x14ac:dyDescent="0.3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</row>
    <row r="348" spans="1:16" ht="14.4" x14ac:dyDescent="0.3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</row>
    <row r="349" spans="1:16" ht="14.4" x14ac:dyDescent="0.3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</row>
    <row r="350" spans="1:16" ht="14.4" x14ac:dyDescent="0.3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</row>
    <row r="351" spans="1:16" ht="14.4" x14ac:dyDescent="0.3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</row>
    <row r="352" spans="1:16" ht="14.4" x14ac:dyDescent="0.3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</row>
    <row r="353" spans="1:16" ht="14.4" x14ac:dyDescent="0.3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</row>
    <row r="354" spans="1:16" ht="14.4" x14ac:dyDescent="0.3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</row>
    <row r="355" spans="1:16" ht="14.4" x14ac:dyDescent="0.3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</row>
    <row r="356" spans="1:16" ht="14.4" x14ac:dyDescent="0.3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</row>
    <row r="357" spans="1:16" ht="14.4" x14ac:dyDescent="0.3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</row>
    <row r="358" spans="1:16" ht="14.4" x14ac:dyDescent="0.3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</row>
    <row r="359" spans="1:16" ht="14.4" x14ac:dyDescent="0.3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</row>
    <row r="360" spans="1:16" ht="14.4" x14ac:dyDescent="0.3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</row>
    <row r="361" spans="1:16" ht="14.4" x14ac:dyDescent="0.3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</row>
    <row r="362" spans="1:16" ht="14.4" x14ac:dyDescent="0.3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</row>
    <row r="363" spans="1:16" ht="14.4" x14ac:dyDescent="0.3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</row>
    <row r="364" spans="1:16" ht="14.4" x14ac:dyDescent="0.3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</row>
    <row r="365" spans="1:16" ht="14.4" x14ac:dyDescent="0.3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</row>
    <row r="366" spans="1:16" ht="14.4" x14ac:dyDescent="0.3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</row>
    <row r="367" spans="1:16" ht="14.4" x14ac:dyDescent="0.3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</row>
    <row r="368" spans="1:16" ht="14.4" x14ac:dyDescent="0.3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</row>
    <row r="369" spans="1:16" ht="14.4" x14ac:dyDescent="0.3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</row>
    <row r="370" spans="1:16" ht="14.4" x14ac:dyDescent="0.3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</row>
    <row r="371" spans="1:16" ht="14.4" x14ac:dyDescent="0.3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</row>
    <row r="372" spans="1:16" ht="14.4" x14ac:dyDescent="0.3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</row>
    <row r="373" spans="1:16" ht="14.4" x14ac:dyDescent="0.3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</row>
    <row r="374" spans="1:16" ht="14.4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</row>
    <row r="375" spans="1:16" ht="14.4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</row>
    <row r="376" spans="1:16" ht="14.4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</row>
    <row r="377" spans="1:16" ht="14.4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</row>
    <row r="378" spans="1:16" ht="14.4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</row>
    <row r="379" spans="1:16" ht="14.4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</row>
    <row r="380" spans="1:16" ht="14.4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</row>
    <row r="381" spans="1:16" ht="14.4" x14ac:dyDescent="0.3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</row>
    <row r="382" spans="1:16" ht="14.4" x14ac:dyDescent="0.3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</row>
    <row r="383" spans="1:16" ht="14.4" x14ac:dyDescent="0.3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</row>
    <row r="384" spans="1:16" ht="14.4" x14ac:dyDescent="0.3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</row>
    <row r="385" spans="1:16" ht="14.4" x14ac:dyDescent="0.3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</row>
    <row r="386" spans="1:16" ht="14.4" x14ac:dyDescent="0.3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</row>
    <row r="387" spans="1:16" ht="14.4" x14ac:dyDescent="0.3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</row>
    <row r="388" spans="1:16" ht="14.4" x14ac:dyDescent="0.3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</row>
    <row r="389" spans="1:16" ht="14.4" x14ac:dyDescent="0.3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</row>
    <row r="390" spans="1:16" ht="14.4" x14ac:dyDescent="0.3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</row>
    <row r="391" spans="1:16" ht="14.4" x14ac:dyDescent="0.3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</row>
    <row r="392" spans="1:16" ht="14.4" x14ac:dyDescent="0.3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</row>
    <row r="393" spans="1:16" ht="14.4" x14ac:dyDescent="0.3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ht="14.4" x14ac:dyDescent="0.3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ht="14.4" x14ac:dyDescent="0.3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</row>
    <row r="396" spans="1:16" ht="14.4" x14ac:dyDescent="0.3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</row>
    <row r="397" spans="1:16" ht="14.4" x14ac:dyDescent="0.3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</row>
    <row r="398" spans="1:16" ht="14.4" x14ac:dyDescent="0.3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</row>
    <row r="399" spans="1:16" ht="14.4" x14ac:dyDescent="0.3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</row>
    <row r="400" spans="1:16" ht="14.4" x14ac:dyDescent="0.3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</row>
    <row r="401" spans="1:16" ht="14.4" x14ac:dyDescent="0.3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</row>
    <row r="402" spans="1:16" ht="14.4" x14ac:dyDescent="0.3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</row>
    <row r="403" spans="1:16" ht="14.4" x14ac:dyDescent="0.3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</row>
    <row r="404" spans="1:16" ht="14.4" x14ac:dyDescent="0.3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</row>
    <row r="405" spans="1:16" ht="14.4" x14ac:dyDescent="0.3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</row>
    <row r="406" spans="1:16" ht="14.4" x14ac:dyDescent="0.3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</row>
    <row r="407" spans="1:16" ht="14.4" x14ac:dyDescent="0.3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</row>
    <row r="408" spans="1:16" ht="14.4" x14ac:dyDescent="0.3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</row>
    <row r="409" spans="1:16" ht="14.4" x14ac:dyDescent="0.3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</row>
    <row r="410" spans="1:16" ht="14.4" x14ac:dyDescent="0.3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</row>
    <row r="411" spans="1:16" ht="14.4" x14ac:dyDescent="0.3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</row>
    <row r="412" spans="1:16" ht="14.4" x14ac:dyDescent="0.3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</row>
    <row r="413" spans="1:16" ht="14.4" x14ac:dyDescent="0.3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</row>
    <row r="414" spans="1:16" ht="14.4" x14ac:dyDescent="0.3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</row>
    <row r="415" spans="1:16" ht="14.4" x14ac:dyDescent="0.3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</row>
    <row r="416" spans="1:16" ht="14.4" x14ac:dyDescent="0.3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</row>
    <row r="417" spans="1:16" ht="14.4" x14ac:dyDescent="0.3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</row>
    <row r="418" spans="1:16" ht="14.4" x14ac:dyDescent="0.3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</row>
    <row r="419" spans="1:16" ht="14.4" x14ac:dyDescent="0.3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</row>
    <row r="420" spans="1:16" ht="14.4" x14ac:dyDescent="0.3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</row>
    <row r="421" spans="1:16" ht="14.4" x14ac:dyDescent="0.3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</row>
    <row r="422" spans="1:16" ht="14.4" x14ac:dyDescent="0.3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</row>
    <row r="423" spans="1:16" ht="14.4" x14ac:dyDescent="0.3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</row>
    <row r="424" spans="1:16" ht="14.4" x14ac:dyDescent="0.3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</row>
    <row r="425" spans="1:16" ht="14.4" x14ac:dyDescent="0.3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</row>
    <row r="426" spans="1:16" ht="14.4" x14ac:dyDescent="0.3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</row>
    <row r="427" spans="1:16" ht="14.4" x14ac:dyDescent="0.3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</row>
    <row r="428" spans="1:16" ht="14.4" x14ac:dyDescent="0.3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</row>
    <row r="429" spans="1:16" ht="14.4" x14ac:dyDescent="0.3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</row>
    <row r="430" spans="1:16" ht="14.4" x14ac:dyDescent="0.3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</row>
    <row r="431" spans="1:16" ht="14.4" x14ac:dyDescent="0.3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</row>
    <row r="432" spans="1:16" ht="14.4" x14ac:dyDescent="0.3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</row>
    <row r="433" spans="1:16" ht="14.4" x14ac:dyDescent="0.3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</row>
    <row r="434" spans="1:16" ht="14.4" x14ac:dyDescent="0.3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</row>
    <row r="435" spans="1:16" ht="14.4" x14ac:dyDescent="0.3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</row>
    <row r="436" spans="1:16" ht="14.4" x14ac:dyDescent="0.3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</row>
    <row r="437" spans="1:16" ht="14.4" x14ac:dyDescent="0.3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</row>
    <row r="438" spans="1:16" ht="14.4" x14ac:dyDescent="0.3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</row>
    <row r="439" spans="1:16" ht="14.4" x14ac:dyDescent="0.3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</row>
    <row r="440" spans="1:16" ht="14.4" x14ac:dyDescent="0.3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</row>
    <row r="441" spans="1:16" ht="14.4" x14ac:dyDescent="0.3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</row>
    <row r="442" spans="1:16" ht="14.4" x14ac:dyDescent="0.3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</row>
    <row r="443" spans="1:16" ht="14.4" x14ac:dyDescent="0.3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</row>
    <row r="444" spans="1:16" ht="14.4" x14ac:dyDescent="0.3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</row>
    <row r="445" spans="1:16" ht="14.4" x14ac:dyDescent="0.3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</row>
    <row r="446" spans="1:16" ht="14.4" x14ac:dyDescent="0.3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</row>
    <row r="447" spans="1:16" ht="14.4" x14ac:dyDescent="0.3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</row>
    <row r="448" spans="1:16" ht="14.4" x14ac:dyDescent="0.3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</row>
    <row r="449" spans="1:16" ht="14.4" x14ac:dyDescent="0.3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</row>
    <row r="450" spans="1:16" ht="14.4" x14ac:dyDescent="0.3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</row>
    <row r="451" spans="1:16" ht="14.4" x14ac:dyDescent="0.3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</row>
    <row r="452" spans="1:16" ht="14.4" x14ac:dyDescent="0.3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</row>
    <row r="453" spans="1:16" ht="14.4" x14ac:dyDescent="0.3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</row>
    <row r="454" spans="1:16" ht="14.4" x14ac:dyDescent="0.3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</row>
    <row r="455" spans="1:16" ht="14.4" x14ac:dyDescent="0.3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</row>
    <row r="456" spans="1:16" ht="14.4" x14ac:dyDescent="0.3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</row>
    <row r="457" spans="1:16" ht="14.4" x14ac:dyDescent="0.3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</row>
    <row r="458" spans="1:16" ht="14.4" x14ac:dyDescent="0.3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</row>
    <row r="459" spans="1:16" ht="14.4" x14ac:dyDescent="0.3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</row>
    <row r="460" spans="1:16" ht="14.4" x14ac:dyDescent="0.3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</row>
    <row r="461" spans="1:16" ht="14.4" x14ac:dyDescent="0.3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</row>
    <row r="462" spans="1:16" ht="14.4" x14ac:dyDescent="0.3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</row>
    <row r="463" spans="1:16" ht="14.4" x14ac:dyDescent="0.3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</row>
    <row r="464" spans="1:16" ht="14.4" x14ac:dyDescent="0.3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</row>
    <row r="465" spans="1:16" ht="14.4" x14ac:dyDescent="0.3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</row>
    <row r="466" spans="1:16" ht="14.4" x14ac:dyDescent="0.3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</row>
    <row r="467" spans="1:16" ht="14.4" x14ac:dyDescent="0.3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</row>
    <row r="468" spans="1:16" ht="14.4" x14ac:dyDescent="0.3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</row>
    <row r="469" spans="1:16" ht="14.4" x14ac:dyDescent="0.3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</row>
    <row r="470" spans="1:16" ht="14.4" x14ac:dyDescent="0.3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</row>
    <row r="471" spans="1:16" ht="14.4" x14ac:dyDescent="0.3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</row>
    <row r="472" spans="1:16" ht="14.4" x14ac:dyDescent="0.3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</row>
    <row r="473" spans="1:16" ht="14.4" x14ac:dyDescent="0.3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</row>
    <row r="474" spans="1:16" ht="14.4" x14ac:dyDescent="0.3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</row>
    <row r="475" spans="1:16" ht="14.4" x14ac:dyDescent="0.3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</row>
    <row r="476" spans="1:16" ht="14.4" x14ac:dyDescent="0.3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</row>
    <row r="477" spans="1:16" ht="14.4" x14ac:dyDescent="0.3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</row>
    <row r="478" spans="1:16" ht="14.4" x14ac:dyDescent="0.3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</row>
    <row r="479" spans="1:16" ht="14.4" x14ac:dyDescent="0.3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6" ht="14.4" x14ac:dyDescent="0.3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</row>
    <row r="481" spans="1:16" ht="14.4" x14ac:dyDescent="0.3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</row>
    <row r="482" spans="1:16" ht="14.4" x14ac:dyDescent="0.3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</row>
    <row r="483" spans="1:16" ht="14.4" x14ac:dyDescent="0.3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</row>
    <row r="484" spans="1:16" ht="14.4" x14ac:dyDescent="0.3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</row>
    <row r="485" spans="1:16" ht="14.4" x14ac:dyDescent="0.3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</row>
    <row r="486" spans="1:16" ht="14.4" x14ac:dyDescent="0.3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</row>
    <row r="487" spans="1:16" ht="14.4" x14ac:dyDescent="0.3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</row>
    <row r="488" spans="1:16" ht="14.4" x14ac:dyDescent="0.3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</row>
    <row r="489" spans="1:16" ht="14.4" x14ac:dyDescent="0.3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</row>
    <row r="490" spans="1:16" ht="14.4" x14ac:dyDescent="0.3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</row>
    <row r="491" spans="1:16" ht="14.4" x14ac:dyDescent="0.3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</row>
    <row r="492" spans="1:16" ht="14.4" x14ac:dyDescent="0.3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</row>
    <row r="493" spans="1:16" ht="14.4" x14ac:dyDescent="0.3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</row>
    <row r="494" spans="1:16" ht="14.4" x14ac:dyDescent="0.3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</row>
    <row r="495" spans="1:16" ht="14.4" x14ac:dyDescent="0.3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</row>
    <row r="496" spans="1:16" ht="14.4" x14ac:dyDescent="0.3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</row>
    <row r="497" spans="1:16" ht="14.4" x14ac:dyDescent="0.3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</row>
    <row r="498" spans="1:16" ht="14.4" x14ac:dyDescent="0.3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</row>
    <row r="499" spans="1:16" ht="14.4" x14ac:dyDescent="0.3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</row>
    <row r="500" spans="1:16" ht="14.4" x14ac:dyDescent="0.3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</row>
    <row r="501" spans="1:16" ht="14.4" x14ac:dyDescent="0.3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</row>
    <row r="502" spans="1:16" ht="14.4" x14ac:dyDescent="0.3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</row>
    <row r="503" spans="1:16" ht="14.4" x14ac:dyDescent="0.3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</row>
    <row r="504" spans="1:16" ht="14.4" x14ac:dyDescent="0.3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</row>
    <row r="505" spans="1:16" ht="14.4" x14ac:dyDescent="0.3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</row>
    <row r="506" spans="1:16" ht="14.4" x14ac:dyDescent="0.3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</row>
    <row r="507" spans="1:16" ht="14.4" x14ac:dyDescent="0.3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</row>
    <row r="508" spans="1:16" ht="14.4" x14ac:dyDescent="0.3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</row>
    <row r="509" spans="1:16" ht="14.4" x14ac:dyDescent="0.3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</row>
    <row r="510" spans="1:16" ht="14.4" x14ac:dyDescent="0.3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</row>
    <row r="511" spans="1:16" ht="14.4" x14ac:dyDescent="0.3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</row>
    <row r="512" spans="1:16" ht="14.4" x14ac:dyDescent="0.3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</row>
    <row r="513" spans="1:16" ht="14.4" x14ac:dyDescent="0.3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</row>
    <row r="514" spans="1:16" ht="14.4" x14ac:dyDescent="0.3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</row>
    <row r="515" spans="1:16" ht="14.4" x14ac:dyDescent="0.3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</row>
    <row r="516" spans="1:16" ht="14.4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</row>
    <row r="517" spans="1:16" ht="14.4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</row>
    <row r="518" spans="1:16" ht="14.4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</row>
    <row r="519" spans="1:16" ht="14.4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</row>
    <row r="520" spans="1:16" ht="14.4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</row>
    <row r="521" spans="1:16" ht="14.4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</row>
    <row r="522" spans="1:16" ht="14.4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</row>
    <row r="523" spans="1:16" ht="14.4" x14ac:dyDescent="0.3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</row>
    <row r="524" spans="1:16" ht="14.4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</row>
    <row r="525" spans="1:16" ht="14.4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</row>
    <row r="526" spans="1:16" ht="14.4" x14ac:dyDescent="0.3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</row>
    <row r="527" spans="1:16" ht="14.4" x14ac:dyDescent="0.3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</row>
    <row r="528" spans="1:16" ht="14.4" x14ac:dyDescent="0.3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</row>
    <row r="529" spans="1:16" ht="14.4" x14ac:dyDescent="0.3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</row>
    <row r="530" spans="1:16" ht="14.4" x14ac:dyDescent="0.3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</row>
    <row r="531" spans="1:16" ht="14.4" x14ac:dyDescent="0.3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</row>
    <row r="532" spans="1:16" ht="14.4" x14ac:dyDescent="0.3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</row>
    <row r="533" spans="1:16" ht="14.4" x14ac:dyDescent="0.3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</row>
    <row r="534" spans="1:16" ht="14.4" x14ac:dyDescent="0.3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</row>
    <row r="535" spans="1:16" ht="14.4" x14ac:dyDescent="0.3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</row>
    <row r="536" spans="1:16" ht="14.4" x14ac:dyDescent="0.3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</row>
    <row r="537" spans="1:16" ht="14.4" x14ac:dyDescent="0.3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</row>
    <row r="538" spans="1:16" ht="14.4" x14ac:dyDescent="0.3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</row>
    <row r="539" spans="1:16" ht="14.4" x14ac:dyDescent="0.3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</row>
    <row r="540" spans="1:16" ht="14.4" x14ac:dyDescent="0.3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</row>
    <row r="541" spans="1:16" ht="14.4" x14ac:dyDescent="0.3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</row>
    <row r="542" spans="1:16" ht="14.4" x14ac:dyDescent="0.3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</row>
    <row r="543" spans="1:16" ht="14.4" x14ac:dyDescent="0.3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</row>
    <row r="544" spans="1:16" ht="14.4" x14ac:dyDescent="0.3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</row>
    <row r="545" spans="1:16" ht="14.4" x14ac:dyDescent="0.3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</row>
    <row r="546" spans="1:16" ht="14.4" x14ac:dyDescent="0.3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</row>
    <row r="547" spans="1:16" ht="14.4" x14ac:dyDescent="0.3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</row>
    <row r="548" spans="1:16" ht="14.4" x14ac:dyDescent="0.3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</row>
    <row r="549" spans="1:16" ht="14.4" x14ac:dyDescent="0.3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</row>
    <row r="550" spans="1:16" ht="14.4" x14ac:dyDescent="0.3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</row>
    <row r="551" spans="1:16" ht="14.4" x14ac:dyDescent="0.3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</row>
    <row r="552" spans="1:16" ht="14.4" x14ac:dyDescent="0.3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</row>
    <row r="553" spans="1:16" ht="14.4" x14ac:dyDescent="0.3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</row>
    <row r="554" spans="1:16" ht="14.4" x14ac:dyDescent="0.3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</row>
    <row r="555" spans="1:16" ht="14.4" x14ac:dyDescent="0.3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</row>
    <row r="556" spans="1:16" ht="14.4" x14ac:dyDescent="0.3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</row>
    <row r="557" spans="1:16" ht="14.4" x14ac:dyDescent="0.3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</row>
    <row r="558" spans="1:16" ht="14.4" x14ac:dyDescent="0.3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</row>
    <row r="559" spans="1:16" ht="14.4" x14ac:dyDescent="0.3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</row>
    <row r="560" spans="1:16" ht="14.4" x14ac:dyDescent="0.3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</row>
    <row r="561" spans="1:16" ht="14.4" x14ac:dyDescent="0.3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</row>
    <row r="562" spans="1:16" ht="14.4" x14ac:dyDescent="0.3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</row>
    <row r="563" spans="1:16" ht="14.4" x14ac:dyDescent="0.3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</row>
    <row r="564" spans="1:16" ht="14.4" x14ac:dyDescent="0.3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</row>
    <row r="565" spans="1:16" ht="14.4" x14ac:dyDescent="0.3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</row>
    <row r="566" spans="1:16" ht="14.4" x14ac:dyDescent="0.3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</row>
    <row r="567" spans="1:16" ht="14.4" x14ac:dyDescent="0.3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</row>
    <row r="568" spans="1:16" ht="14.4" x14ac:dyDescent="0.3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</row>
    <row r="569" spans="1:16" ht="14.4" x14ac:dyDescent="0.3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</row>
    <row r="570" spans="1:16" ht="14.4" x14ac:dyDescent="0.3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</row>
    <row r="571" spans="1:16" ht="14.4" x14ac:dyDescent="0.3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</row>
    <row r="572" spans="1:16" ht="14.4" x14ac:dyDescent="0.3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</row>
    <row r="573" spans="1:16" ht="14.4" x14ac:dyDescent="0.3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</row>
    <row r="574" spans="1:16" ht="14.4" x14ac:dyDescent="0.3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</row>
    <row r="575" spans="1:16" ht="14.4" x14ac:dyDescent="0.3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</row>
    <row r="576" spans="1:16" ht="14.4" x14ac:dyDescent="0.3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</row>
    <row r="577" spans="1:16" ht="14.4" x14ac:dyDescent="0.3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</row>
    <row r="578" spans="1:16" ht="14.4" x14ac:dyDescent="0.3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</row>
    <row r="579" spans="1:16" ht="14.4" x14ac:dyDescent="0.3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</row>
    <row r="580" spans="1:16" ht="14.4" x14ac:dyDescent="0.3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</row>
    <row r="581" spans="1:16" ht="14.4" x14ac:dyDescent="0.3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</row>
    <row r="582" spans="1:16" ht="14.4" x14ac:dyDescent="0.3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</row>
    <row r="583" spans="1:16" ht="14.4" x14ac:dyDescent="0.3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</row>
    <row r="584" spans="1:16" ht="14.4" x14ac:dyDescent="0.3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</row>
    <row r="585" spans="1:16" ht="14.4" x14ac:dyDescent="0.3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</row>
    <row r="586" spans="1:16" ht="14.4" x14ac:dyDescent="0.3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</row>
    <row r="587" spans="1:16" ht="14.4" x14ac:dyDescent="0.3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</row>
    <row r="588" spans="1:16" ht="14.4" x14ac:dyDescent="0.3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</row>
    <row r="589" spans="1:16" ht="14.4" x14ac:dyDescent="0.3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</row>
    <row r="590" spans="1:16" ht="14.4" x14ac:dyDescent="0.3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</row>
    <row r="591" spans="1:16" ht="14.4" x14ac:dyDescent="0.3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</row>
    <row r="592" spans="1:16" ht="14.4" x14ac:dyDescent="0.3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</row>
    <row r="593" spans="1:16" ht="14.4" x14ac:dyDescent="0.3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</row>
    <row r="594" spans="1:16" ht="14.4" x14ac:dyDescent="0.3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</row>
    <row r="595" spans="1:16" ht="14.4" x14ac:dyDescent="0.3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</row>
    <row r="596" spans="1:16" ht="14.4" x14ac:dyDescent="0.3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</row>
    <row r="597" spans="1:16" ht="14.4" x14ac:dyDescent="0.3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</row>
    <row r="598" spans="1:16" ht="14.4" x14ac:dyDescent="0.3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</row>
    <row r="599" spans="1:16" ht="14.4" x14ac:dyDescent="0.3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</row>
    <row r="600" spans="1:16" ht="14.4" x14ac:dyDescent="0.3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</row>
    <row r="601" spans="1:16" ht="14.4" x14ac:dyDescent="0.3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</row>
    <row r="602" spans="1:16" ht="14.4" x14ac:dyDescent="0.3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</row>
    <row r="603" spans="1:16" ht="14.4" x14ac:dyDescent="0.3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</row>
    <row r="604" spans="1:16" ht="14.4" x14ac:dyDescent="0.3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</row>
    <row r="605" spans="1:16" ht="14.4" x14ac:dyDescent="0.3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</row>
    <row r="606" spans="1:16" ht="14.4" x14ac:dyDescent="0.3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</row>
    <row r="607" spans="1:16" ht="14.4" x14ac:dyDescent="0.3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</row>
    <row r="608" spans="1:16" ht="14.4" x14ac:dyDescent="0.3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</row>
    <row r="609" spans="1:16" ht="14.4" x14ac:dyDescent="0.3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</row>
    <row r="610" spans="1:16" ht="14.4" x14ac:dyDescent="0.3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</row>
    <row r="611" spans="1:16" ht="14.4" x14ac:dyDescent="0.3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</row>
    <row r="612" spans="1:16" ht="14.4" x14ac:dyDescent="0.3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</row>
    <row r="613" spans="1:16" ht="14.4" x14ac:dyDescent="0.3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</row>
    <row r="614" spans="1:16" ht="14.4" x14ac:dyDescent="0.3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</row>
    <row r="615" spans="1:16" ht="14.4" x14ac:dyDescent="0.3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</row>
    <row r="616" spans="1:16" ht="14.4" x14ac:dyDescent="0.3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</row>
    <row r="617" spans="1:16" ht="14.4" x14ac:dyDescent="0.3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</row>
    <row r="618" spans="1:16" ht="14.4" x14ac:dyDescent="0.3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</row>
    <row r="619" spans="1:16" ht="14.4" x14ac:dyDescent="0.3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</row>
    <row r="620" spans="1:16" ht="14.4" x14ac:dyDescent="0.3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</row>
    <row r="621" spans="1:16" ht="14.4" x14ac:dyDescent="0.3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</row>
    <row r="622" spans="1:16" ht="14.4" x14ac:dyDescent="0.3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</row>
    <row r="623" spans="1:16" ht="14.4" x14ac:dyDescent="0.3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</row>
    <row r="624" spans="1:16" ht="14.4" x14ac:dyDescent="0.3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</row>
    <row r="625" spans="1:16" ht="14.4" x14ac:dyDescent="0.3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</row>
    <row r="626" spans="1:16" ht="14.4" x14ac:dyDescent="0.3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</row>
    <row r="627" spans="1:16" ht="14.4" x14ac:dyDescent="0.3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</row>
    <row r="628" spans="1:16" ht="14.4" x14ac:dyDescent="0.3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</row>
    <row r="629" spans="1:16" ht="14.4" x14ac:dyDescent="0.3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</row>
    <row r="630" spans="1:16" ht="14.4" x14ac:dyDescent="0.3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</row>
    <row r="631" spans="1:16" ht="14.4" x14ac:dyDescent="0.3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</row>
    <row r="632" spans="1:16" ht="14.4" x14ac:dyDescent="0.3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</row>
    <row r="633" spans="1:16" ht="14.4" x14ac:dyDescent="0.3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</row>
    <row r="634" spans="1:16" ht="14.4" x14ac:dyDescent="0.3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</row>
    <row r="635" spans="1:16" ht="14.4" x14ac:dyDescent="0.3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</row>
    <row r="636" spans="1:16" ht="14.4" x14ac:dyDescent="0.3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</row>
    <row r="637" spans="1:16" ht="14.4" x14ac:dyDescent="0.3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</row>
    <row r="638" spans="1:16" ht="14.4" x14ac:dyDescent="0.3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</row>
    <row r="639" spans="1:16" ht="14.4" x14ac:dyDescent="0.3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</row>
    <row r="640" spans="1:16" ht="14.4" x14ac:dyDescent="0.3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</row>
    <row r="641" spans="1:16" ht="14.4" x14ac:dyDescent="0.3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</row>
    <row r="642" spans="1:16" ht="14.4" x14ac:dyDescent="0.3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</row>
    <row r="643" spans="1:16" ht="14.4" x14ac:dyDescent="0.3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</row>
    <row r="644" spans="1:16" ht="14.4" x14ac:dyDescent="0.3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</row>
    <row r="645" spans="1:16" ht="14.4" x14ac:dyDescent="0.3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</row>
    <row r="646" spans="1:16" ht="14.4" x14ac:dyDescent="0.3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</row>
    <row r="647" spans="1:16" ht="14.4" x14ac:dyDescent="0.3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</row>
    <row r="648" spans="1:16" ht="14.4" x14ac:dyDescent="0.3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</row>
    <row r="649" spans="1:16" ht="14.4" x14ac:dyDescent="0.3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</row>
    <row r="650" spans="1:16" ht="14.4" x14ac:dyDescent="0.3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</row>
    <row r="651" spans="1:16" ht="14.4" x14ac:dyDescent="0.3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</row>
    <row r="652" spans="1:16" ht="14.4" x14ac:dyDescent="0.3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</row>
    <row r="653" spans="1:16" ht="14.4" x14ac:dyDescent="0.3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</row>
    <row r="654" spans="1:16" ht="14.4" x14ac:dyDescent="0.3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</row>
    <row r="655" spans="1:16" ht="14.4" x14ac:dyDescent="0.3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</row>
    <row r="656" spans="1:16" ht="14.4" x14ac:dyDescent="0.3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</row>
    <row r="657" spans="1:16" ht="14.4" x14ac:dyDescent="0.3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</row>
    <row r="658" spans="1:16" ht="14.4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</row>
    <row r="659" spans="1:16" ht="14.4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</row>
    <row r="660" spans="1:16" ht="14.4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</row>
    <row r="661" spans="1:16" ht="14.4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</row>
    <row r="662" spans="1:16" ht="14.4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</row>
    <row r="663" spans="1:16" ht="14.4" x14ac:dyDescent="0.3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</row>
    <row r="664" spans="1:16" ht="14.4" x14ac:dyDescent="0.3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</row>
    <row r="665" spans="1:16" ht="14.4" x14ac:dyDescent="0.3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</row>
    <row r="666" spans="1:16" ht="14.4" x14ac:dyDescent="0.3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</row>
    <row r="667" spans="1:16" ht="14.4" x14ac:dyDescent="0.3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</row>
    <row r="668" spans="1:16" ht="14.4" x14ac:dyDescent="0.3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</row>
    <row r="669" spans="1:16" ht="14.4" x14ac:dyDescent="0.3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</row>
    <row r="670" spans="1:16" ht="14.4" x14ac:dyDescent="0.3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</row>
    <row r="671" spans="1:16" ht="14.4" x14ac:dyDescent="0.3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</row>
    <row r="672" spans="1:16" ht="14.4" x14ac:dyDescent="0.3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</row>
    <row r="673" spans="1:16" ht="14.4" x14ac:dyDescent="0.3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</row>
    <row r="674" spans="1:16" ht="14.4" x14ac:dyDescent="0.3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</row>
    <row r="675" spans="1:16" ht="14.4" x14ac:dyDescent="0.3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</row>
    <row r="676" spans="1:16" ht="14.4" x14ac:dyDescent="0.3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</row>
    <row r="677" spans="1:16" ht="14.4" x14ac:dyDescent="0.3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</row>
    <row r="678" spans="1:16" ht="14.4" x14ac:dyDescent="0.3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</row>
    <row r="679" spans="1:16" ht="14.4" x14ac:dyDescent="0.3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</row>
    <row r="680" spans="1:16" ht="14.4" x14ac:dyDescent="0.3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</row>
    <row r="681" spans="1:16" ht="14.4" x14ac:dyDescent="0.3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</row>
    <row r="682" spans="1:16" ht="14.4" x14ac:dyDescent="0.3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</row>
    <row r="683" spans="1:16" ht="14.4" x14ac:dyDescent="0.3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</row>
    <row r="684" spans="1:16" ht="14.4" x14ac:dyDescent="0.3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</row>
    <row r="685" spans="1:16" ht="14.4" x14ac:dyDescent="0.3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</row>
    <row r="686" spans="1:16" ht="14.4" x14ac:dyDescent="0.3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</row>
    <row r="687" spans="1:16" ht="14.4" x14ac:dyDescent="0.3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</row>
    <row r="688" spans="1:16" ht="14.4" x14ac:dyDescent="0.3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</row>
    <row r="689" spans="1:16" ht="14.4" x14ac:dyDescent="0.3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</row>
    <row r="690" spans="1:16" ht="14.4" x14ac:dyDescent="0.3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</row>
    <row r="691" spans="1:16" ht="14.4" x14ac:dyDescent="0.3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</row>
    <row r="692" spans="1:16" ht="14.4" x14ac:dyDescent="0.3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</row>
    <row r="693" spans="1:16" ht="14.4" x14ac:dyDescent="0.3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</row>
    <row r="694" spans="1:16" ht="14.4" x14ac:dyDescent="0.3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</row>
    <row r="695" spans="1:16" ht="14.4" x14ac:dyDescent="0.3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</row>
    <row r="696" spans="1:16" ht="14.4" x14ac:dyDescent="0.3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</row>
    <row r="697" spans="1:16" ht="14.4" x14ac:dyDescent="0.3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</row>
    <row r="698" spans="1:16" ht="14.4" x14ac:dyDescent="0.3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</row>
    <row r="699" spans="1:16" ht="14.4" x14ac:dyDescent="0.3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</row>
    <row r="700" spans="1:16" ht="14.4" x14ac:dyDescent="0.3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</row>
    <row r="701" spans="1:16" ht="14.4" x14ac:dyDescent="0.3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</row>
    <row r="702" spans="1:16" ht="14.4" x14ac:dyDescent="0.3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</row>
    <row r="703" spans="1:16" ht="14.4" x14ac:dyDescent="0.3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</row>
    <row r="704" spans="1:16" ht="14.4" x14ac:dyDescent="0.3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</row>
    <row r="705" spans="1:16" ht="14.4" x14ac:dyDescent="0.3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</row>
    <row r="706" spans="1:16" ht="14.4" x14ac:dyDescent="0.3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</row>
    <row r="707" spans="1:16" ht="14.4" x14ac:dyDescent="0.3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</row>
    <row r="708" spans="1:16" ht="14.4" x14ac:dyDescent="0.3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</row>
    <row r="709" spans="1:16" ht="14.4" x14ac:dyDescent="0.3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</row>
    <row r="710" spans="1:16" ht="14.4" x14ac:dyDescent="0.3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</row>
    <row r="711" spans="1:16" ht="14.4" x14ac:dyDescent="0.3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</row>
    <row r="712" spans="1:16" ht="14.4" x14ac:dyDescent="0.3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</row>
    <row r="713" spans="1:16" ht="14.4" x14ac:dyDescent="0.3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</row>
    <row r="714" spans="1:16" ht="14.4" x14ac:dyDescent="0.3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</row>
    <row r="715" spans="1:16" ht="14.4" x14ac:dyDescent="0.3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</row>
    <row r="716" spans="1:16" ht="14.4" x14ac:dyDescent="0.3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</row>
    <row r="717" spans="1:16" ht="14.4" x14ac:dyDescent="0.3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</row>
    <row r="718" spans="1:16" ht="14.4" x14ac:dyDescent="0.3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</row>
    <row r="719" spans="1:16" ht="14.4" x14ac:dyDescent="0.3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</row>
    <row r="720" spans="1:16" ht="14.4" x14ac:dyDescent="0.3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</row>
    <row r="721" spans="1:16" ht="14.4" x14ac:dyDescent="0.3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</row>
    <row r="722" spans="1:16" ht="14.4" x14ac:dyDescent="0.3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</row>
    <row r="723" spans="1:16" ht="14.4" x14ac:dyDescent="0.3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</row>
    <row r="724" spans="1:16" ht="14.4" x14ac:dyDescent="0.3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</row>
    <row r="725" spans="1:16" ht="14.4" x14ac:dyDescent="0.3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</row>
    <row r="726" spans="1:16" ht="14.4" x14ac:dyDescent="0.3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</row>
    <row r="727" spans="1:16" ht="14.4" x14ac:dyDescent="0.3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</row>
    <row r="728" spans="1:16" ht="14.4" x14ac:dyDescent="0.3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</row>
    <row r="729" spans="1:16" ht="14.4" x14ac:dyDescent="0.3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</row>
    <row r="730" spans="1:16" ht="14.4" x14ac:dyDescent="0.3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</row>
    <row r="731" spans="1:16" ht="14.4" x14ac:dyDescent="0.3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</row>
    <row r="732" spans="1:16" ht="14.4" x14ac:dyDescent="0.3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</row>
    <row r="733" spans="1:16" ht="14.4" x14ac:dyDescent="0.3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</row>
    <row r="734" spans="1:16" ht="14.4" x14ac:dyDescent="0.3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</row>
    <row r="735" spans="1:16" ht="14.4" x14ac:dyDescent="0.3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</row>
    <row r="736" spans="1:16" ht="14.4" x14ac:dyDescent="0.3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</row>
    <row r="737" spans="1:16" ht="14.4" x14ac:dyDescent="0.3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</row>
    <row r="738" spans="1:16" ht="14.4" x14ac:dyDescent="0.3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</row>
    <row r="739" spans="1:16" ht="14.4" x14ac:dyDescent="0.3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</row>
    <row r="740" spans="1:16" ht="14.4" x14ac:dyDescent="0.3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</row>
    <row r="741" spans="1:16" ht="14.4" x14ac:dyDescent="0.3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</row>
    <row r="742" spans="1:16" ht="14.4" x14ac:dyDescent="0.3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</row>
    <row r="743" spans="1:16" ht="14.4" x14ac:dyDescent="0.3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</row>
    <row r="744" spans="1:16" ht="14.4" x14ac:dyDescent="0.3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</row>
    <row r="745" spans="1:16" ht="14.4" x14ac:dyDescent="0.3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</row>
    <row r="746" spans="1:16" ht="14.4" x14ac:dyDescent="0.3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</row>
    <row r="747" spans="1:16" ht="14.4" x14ac:dyDescent="0.3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</row>
    <row r="748" spans="1:16" ht="14.4" x14ac:dyDescent="0.3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</row>
    <row r="749" spans="1:16" ht="14.4" x14ac:dyDescent="0.3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</row>
    <row r="750" spans="1:16" ht="14.4" x14ac:dyDescent="0.3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</row>
    <row r="751" spans="1:16" ht="14.4" x14ac:dyDescent="0.3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</row>
    <row r="752" spans="1:16" ht="14.4" x14ac:dyDescent="0.3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</row>
    <row r="753" spans="1:16" ht="14.4" x14ac:dyDescent="0.3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</row>
    <row r="754" spans="1:16" ht="14.4" x14ac:dyDescent="0.3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</row>
    <row r="755" spans="1:16" ht="14.4" x14ac:dyDescent="0.3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</row>
    <row r="756" spans="1:16" ht="14.4" x14ac:dyDescent="0.3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</row>
    <row r="757" spans="1:16" ht="14.4" x14ac:dyDescent="0.3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</row>
    <row r="758" spans="1:16" ht="14.4" x14ac:dyDescent="0.3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</row>
    <row r="759" spans="1:16" ht="14.4" x14ac:dyDescent="0.3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</row>
    <row r="760" spans="1:16" ht="14.4" x14ac:dyDescent="0.3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</row>
    <row r="761" spans="1:16" ht="14.4" x14ac:dyDescent="0.3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</row>
    <row r="762" spans="1:16" ht="14.4" x14ac:dyDescent="0.3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</row>
    <row r="763" spans="1:16" ht="14.4" x14ac:dyDescent="0.3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</row>
    <row r="764" spans="1:16" ht="14.4" x14ac:dyDescent="0.3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</row>
    <row r="765" spans="1:16" ht="14.4" x14ac:dyDescent="0.3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</row>
    <row r="766" spans="1:16" ht="14.4" x14ac:dyDescent="0.3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</row>
    <row r="767" spans="1:16" ht="14.4" x14ac:dyDescent="0.3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</row>
    <row r="768" spans="1:16" ht="14.4" x14ac:dyDescent="0.3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</row>
    <row r="769" spans="1:16" ht="14.4" x14ac:dyDescent="0.3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</row>
    <row r="770" spans="1:16" ht="14.4" x14ac:dyDescent="0.3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</row>
    <row r="771" spans="1:16" ht="14.4" x14ac:dyDescent="0.3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</row>
    <row r="772" spans="1:16" ht="14.4" x14ac:dyDescent="0.3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</row>
    <row r="773" spans="1:16" ht="14.4" x14ac:dyDescent="0.3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</row>
    <row r="774" spans="1:16" ht="14.4" x14ac:dyDescent="0.3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</row>
    <row r="775" spans="1:16" ht="14.4" x14ac:dyDescent="0.3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</row>
    <row r="776" spans="1:16" ht="14.4" x14ac:dyDescent="0.3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</row>
    <row r="777" spans="1:16" ht="14.4" x14ac:dyDescent="0.3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</row>
    <row r="778" spans="1:16" ht="14.4" x14ac:dyDescent="0.3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</row>
    <row r="779" spans="1:16" ht="14.4" x14ac:dyDescent="0.3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</row>
    <row r="780" spans="1:16" ht="14.4" x14ac:dyDescent="0.3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</row>
    <row r="781" spans="1:16" ht="14.4" x14ac:dyDescent="0.3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</row>
    <row r="782" spans="1:16" ht="14.4" x14ac:dyDescent="0.3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</row>
    <row r="783" spans="1:16" ht="14.4" x14ac:dyDescent="0.3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</row>
    <row r="784" spans="1:16" ht="14.4" x14ac:dyDescent="0.3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</row>
    <row r="785" spans="1:16" ht="14.4" x14ac:dyDescent="0.3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</row>
    <row r="786" spans="1:16" ht="14.4" x14ac:dyDescent="0.3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</row>
    <row r="787" spans="1:16" ht="14.4" x14ac:dyDescent="0.3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</row>
    <row r="788" spans="1:16" ht="14.4" x14ac:dyDescent="0.3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</row>
    <row r="789" spans="1:16" ht="14.4" x14ac:dyDescent="0.3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</row>
    <row r="790" spans="1:16" ht="14.4" x14ac:dyDescent="0.3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</row>
    <row r="791" spans="1:16" ht="14.4" x14ac:dyDescent="0.3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</row>
    <row r="792" spans="1:16" ht="14.4" x14ac:dyDescent="0.3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</row>
    <row r="793" spans="1:16" ht="14.4" x14ac:dyDescent="0.3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</row>
    <row r="794" spans="1:16" ht="14.4" x14ac:dyDescent="0.3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</row>
    <row r="795" spans="1:16" ht="14.4" x14ac:dyDescent="0.3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</row>
    <row r="796" spans="1:16" ht="14.4" x14ac:dyDescent="0.3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</row>
    <row r="797" spans="1:16" ht="14.4" x14ac:dyDescent="0.3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</row>
    <row r="798" spans="1:16" ht="14.4" x14ac:dyDescent="0.3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</row>
    <row r="799" spans="1:16" ht="14.4" x14ac:dyDescent="0.3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</row>
    <row r="800" spans="1:16" ht="14.4" x14ac:dyDescent="0.3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</row>
    <row r="801" spans="1:16" ht="14.4" x14ac:dyDescent="0.3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</row>
    <row r="802" spans="1:16" ht="14.4" x14ac:dyDescent="0.3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</row>
    <row r="803" spans="1:16" ht="14.4" x14ac:dyDescent="0.3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</row>
    <row r="804" spans="1:16" ht="14.4" x14ac:dyDescent="0.3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</row>
    <row r="805" spans="1:16" ht="14.4" x14ac:dyDescent="0.3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</row>
    <row r="806" spans="1:16" ht="14.4" x14ac:dyDescent="0.3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</row>
    <row r="807" spans="1:16" ht="14.4" x14ac:dyDescent="0.3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</row>
    <row r="808" spans="1:16" ht="14.4" x14ac:dyDescent="0.3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</row>
    <row r="809" spans="1:16" ht="14.4" x14ac:dyDescent="0.3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</row>
    <row r="810" spans="1:16" ht="14.4" x14ac:dyDescent="0.3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</row>
    <row r="811" spans="1:16" ht="14.4" x14ac:dyDescent="0.3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</row>
    <row r="812" spans="1:16" ht="14.4" x14ac:dyDescent="0.3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</row>
    <row r="813" spans="1:16" ht="14.4" x14ac:dyDescent="0.3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</row>
    <row r="814" spans="1:16" ht="14.4" x14ac:dyDescent="0.3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</row>
    <row r="815" spans="1:16" ht="14.4" x14ac:dyDescent="0.3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</row>
    <row r="816" spans="1:16" ht="14.4" x14ac:dyDescent="0.3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</row>
    <row r="817" spans="1:16" ht="14.4" x14ac:dyDescent="0.3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</row>
    <row r="818" spans="1:16" ht="14.4" x14ac:dyDescent="0.3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</row>
    <row r="819" spans="1:16" ht="14.4" x14ac:dyDescent="0.3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</row>
    <row r="820" spans="1:16" ht="14.4" x14ac:dyDescent="0.3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</row>
    <row r="821" spans="1:16" ht="14.4" x14ac:dyDescent="0.3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</row>
    <row r="822" spans="1:16" ht="14.4" x14ac:dyDescent="0.3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</row>
    <row r="823" spans="1:16" ht="14.4" x14ac:dyDescent="0.3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</row>
    <row r="824" spans="1:16" ht="14.4" x14ac:dyDescent="0.3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</row>
    <row r="825" spans="1:16" ht="14.4" x14ac:dyDescent="0.3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</row>
    <row r="826" spans="1:16" ht="14.4" x14ac:dyDescent="0.3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</row>
    <row r="827" spans="1:16" ht="14.4" x14ac:dyDescent="0.3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</row>
    <row r="828" spans="1:16" ht="14.4" x14ac:dyDescent="0.3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</row>
    <row r="829" spans="1:16" ht="14.4" x14ac:dyDescent="0.3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</row>
    <row r="830" spans="1:16" ht="14.4" x14ac:dyDescent="0.3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</row>
    <row r="831" spans="1:16" ht="14.4" x14ac:dyDescent="0.3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</row>
    <row r="832" spans="1:16" ht="14.4" x14ac:dyDescent="0.3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</row>
    <row r="833" spans="1:16" ht="14.4" x14ac:dyDescent="0.3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</row>
    <row r="834" spans="1:16" ht="14.4" x14ac:dyDescent="0.3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</row>
    <row r="835" spans="1:16" ht="14.4" x14ac:dyDescent="0.3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</row>
    <row r="836" spans="1:16" ht="14.4" x14ac:dyDescent="0.3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</row>
    <row r="837" spans="1:16" ht="14.4" x14ac:dyDescent="0.3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</row>
    <row r="838" spans="1:16" ht="14.4" x14ac:dyDescent="0.3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</row>
    <row r="839" spans="1:16" ht="14.4" x14ac:dyDescent="0.3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</row>
    <row r="840" spans="1:16" ht="14.4" x14ac:dyDescent="0.3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</row>
    <row r="841" spans="1:16" ht="14.4" x14ac:dyDescent="0.3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</row>
    <row r="842" spans="1:16" ht="14.4" x14ac:dyDescent="0.3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</row>
    <row r="843" spans="1:16" ht="14.4" x14ac:dyDescent="0.3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</row>
    <row r="844" spans="1:16" ht="14.4" x14ac:dyDescent="0.3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</row>
    <row r="845" spans="1:16" ht="14.4" x14ac:dyDescent="0.3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</row>
    <row r="846" spans="1:16" ht="14.4" x14ac:dyDescent="0.3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</row>
    <row r="847" spans="1:16" ht="14.4" x14ac:dyDescent="0.3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</row>
    <row r="848" spans="1:16" ht="14.4" x14ac:dyDescent="0.3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</row>
    <row r="849" spans="1:16" ht="14.4" x14ac:dyDescent="0.3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</row>
    <row r="850" spans="1:16" ht="14.4" x14ac:dyDescent="0.3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</row>
    <row r="851" spans="1:16" ht="14.4" x14ac:dyDescent="0.3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</row>
    <row r="852" spans="1:16" ht="14.4" x14ac:dyDescent="0.3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</row>
    <row r="853" spans="1:16" ht="14.4" x14ac:dyDescent="0.3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</row>
    <row r="854" spans="1:16" ht="14.4" x14ac:dyDescent="0.3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</row>
    <row r="855" spans="1:16" ht="14.4" x14ac:dyDescent="0.3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</row>
    <row r="856" spans="1:16" ht="14.4" x14ac:dyDescent="0.3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</row>
    <row r="857" spans="1:16" ht="14.4" x14ac:dyDescent="0.3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</row>
    <row r="858" spans="1:16" ht="14.4" x14ac:dyDescent="0.3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</row>
    <row r="859" spans="1:16" ht="14.4" x14ac:dyDescent="0.3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</row>
    <row r="860" spans="1:16" ht="14.4" x14ac:dyDescent="0.3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</row>
    <row r="861" spans="1:16" ht="14.4" x14ac:dyDescent="0.3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</row>
    <row r="862" spans="1:16" ht="14.4" x14ac:dyDescent="0.3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</row>
    <row r="863" spans="1:16" ht="14.4" x14ac:dyDescent="0.3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</row>
    <row r="864" spans="1:16" ht="14.4" x14ac:dyDescent="0.3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</row>
    <row r="865" spans="1:16" ht="14.4" x14ac:dyDescent="0.3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</row>
    <row r="866" spans="1:16" ht="14.4" x14ac:dyDescent="0.3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</row>
    <row r="867" spans="1:16" ht="14.4" x14ac:dyDescent="0.3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</row>
    <row r="868" spans="1:16" ht="14.4" x14ac:dyDescent="0.3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</row>
    <row r="869" spans="1:16" ht="14.4" x14ac:dyDescent="0.3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</row>
    <row r="870" spans="1:16" ht="14.4" x14ac:dyDescent="0.3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</row>
    <row r="871" spans="1:16" ht="14.4" x14ac:dyDescent="0.3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</row>
    <row r="872" spans="1:16" ht="14.4" x14ac:dyDescent="0.3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</row>
    <row r="873" spans="1:16" ht="14.4" x14ac:dyDescent="0.3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</row>
    <row r="874" spans="1:16" ht="14.4" x14ac:dyDescent="0.3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</row>
    <row r="875" spans="1:16" ht="14.4" x14ac:dyDescent="0.3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</row>
    <row r="876" spans="1:16" ht="14.4" x14ac:dyDescent="0.3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</row>
    <row r="877" spans="1:16" ht="14.4" x14ac:dyDescent="0.3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</row>
    <row r="878" spans="1:16" ht="14.4" x14ac:dyDescent="0.3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</row>
    <row r="879" spans="1:16" ht="14.4" x14ac:dyDescent="0.3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</row>
    <row r="880" spans="1:16" ht="14.4" x14ac:dyDescent="0.3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</row>
    <row r="881" spans="1:16" ht="14.4" x14ac:dyDescent="0.3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</row>
    <row r="882" spans="1:16" ht="14.4" x14ac:dyDescent="0.3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</row>
    <row r="883" spans="1:16" ht="14.4" x14ac:dyDescent="0.3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</row>
    <row r="884" spans="1:16" ht="14.4" x14ac:dyDescent="0.3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</row>
    <row r="885" spans="1:16" ht="14.4" x14ac:dyDescent="0.3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</row>
    <row r="886" spans="1:16" ht="14.4" x14ac:dyDescent="0.3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</row>
    <row r="887" spans="1:16" ht="14.4" x14ac:dyDescent="0.3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</row>
    <row r="888" spans="1:16" ht="14.4" x14ac:dyDescent="0.3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</row>
    <row r="889" spans="1:16" ht="14.4" x14ac:dyDescent="0.3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</row>
    <row r="890" spans="1:16" ht="14.4" x14ac:dyDescent="0.3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</row>
    <row r="891" spans="1:16" ht="14.4" x14ac:dyDescent="0.3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</row>
    <row r="892" spans="1:16" ht="14.4" x14ac:dyDescent="0.3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</row>
    <row r="893" spans="1:16" ht="14.4" x14ac:dyDescent="0.3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</row>
    <row r="894" spans="1:16" ht="14.4" x14ac:dyDescent="0.3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</row>
    <row r="895" spans="1:16" ht="14.4" x14ac:dyDescent="0.3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</row>
    <row r="896" spans="1:16" ht="14.4" x14ac:dyDescent="0.3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</row>
    <row r="897" spans="1:16" ht="14.4" x14ac:dyDescent="0.3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</row>
    <row r="898" spans="1:16" ht="14.4" x14ac:dyDescent="0.3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</row>
    <row r="899" spans="1:16" ht="14.4" x14ac:dyDescent="0.3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</row>
    <row r="900" spans="1:16" ht="14.4" x14ac:dyDescent="0.3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</row>
    <row r="901" spans="1:16" ht="14.4" x14ac:dyDescent="0.3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</row>
    <row r="902" spans="1:16" ht="14.4" x14ac:dyDescent="0.3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</row>
    <row r="903" spans="1:16" ht="14.4" x14ac:dyDescent="0.3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</row>
    <row r="904" spans="1:16" ht="14.4" x14ac:dyDescent="0.3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</row>
    <row r="905" spans="1:16" ht="14.4" x14ac:dyDescent="0.3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</row>
    <row r="906" spans="1:16" ht="14.4" x14ac:dyDescent="0.3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</row>
    <row r="907" spans="1:16" ht="14.4" x14ac:dyDescent="0.3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</row>
    <row r="908" spans="1:16" ht="14.4" x14ac:dyDescent="0.3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</row>
    <row r="909" spans="1:16" ht="14.4" x14ac:dyDescent="0.3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</row>
    <row r="910" spans="1:16" ht="14.4" x14ac:dyDescent="0.3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</row>
    <row r="911" spans="1:16" ht="14.4" x14ac:dyDescent="0.3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</row>
    <row r="912" spans="1:16" ht="14.4" x14ac:dyDescent="0.3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</row>
    <row r="913" spans="1:16" ht="14.4" x14ac:dyDescent="0.3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</row>
    <row r="914" spans="1:16" ht="14.4" x14ac:dyDescent="0.3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</row>
    <row r="915" spans="1:16" ht="14.4" x14ac:dyDescent="0.3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</row>
    <row r="916" spans="1:16" ht="14.4" x14ac:dyDescent="0.3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</row>
    <row r="917" spans="1:16" ht="14.4" x14ac:dyDescent="0.3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</row>
    <row r="918" spans="1:16" ht="14.4" x14ac:dyDescent="0.3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</row>
    <row r="919" spans="1:16" ht="14.4" x14ac:dyDescent="0.3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</row>
    <row r="920" spans="1:16" ht="14.4" x14ac:dyDescent="0.3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</row>
    <row r="921" spans="1:16" ht="14.4" x14ac:dyDescent="0.3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</row>
    <row r="922" spans="1:16" ht="14.4" x14ac:dyDescent="0.3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</row>
    <row r="923" spans="1:16" ht="14.4" x14ac:dyDescent="0.3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</row>
    <row r="924" spans="1:16" ht="14.4" x14ac:dyDescent="0.3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</row>
    <row r="925" spans="1:16" ht="14.4" x14ac:dyDescent="0.3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</row>
    <row r="926" spans="1:16" ht="14.4" x14ac:dyDescent="0.3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</row>
    <row r="927" spans="1:16" ht="14.4" x14ac:dyDescent="0.3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</row>
    <row r="928" spans="1:16" ht="14.4" x14ac:dyDescent="0.3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</row>
    <row r="929" spans="1:16" ht="14.4" x14ac:dyDescent="0.3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</row>
    <row r="930" spans="1:16" ht="14.4" x14ac:dyDescent="0.3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</row>
    <row r="931" spans="1:16" ht="14.4" x14ac:dyDescent="0.3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</row>
    <row r="932" spans="1:16" ht="14.4" x14ac:dyDescent="0.3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</row>
    <row r="933" spans="1:16" ht="14.4" x14ac:dyDescent="0.3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</row>
    <row r="934" spans="1:16" ht="14.4" x14ac:dyDescent="0.3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</row>
    <row r="935" spans="1:16" ht="14.4" x14ac:dyDescent="0.3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</row>
    <row r="936" spans="1:16" ht="14.4" x14ac:dyDescent="0.3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</row>
    <row r="937" spans="1:16" ht="14.4" x14ac:dyDescent="0.3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</row>
    <row r="938" spans="1:16" ht="14.4" x14ac:dyDescent="0.3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</row>
    <row r="939" spans="1:16" ht="14.4" x14ac:dyDescent="0.3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</row>
    <row r="940" spans="1:16" ht="14.4" x14ac:dyDescent="0.3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</row>
    <row r="941" spans="1:16" ht="14.4" x14ac:dyDescent="0.3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</row>
    <row r="942" spans="1:16" ht="14.4" x14ac:dyDescent="0.3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</row>
    <row r="943" spans="1:16" ht="14.4" x14ac:dyDescent="0.3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</row>
    <row r="944" spans="1:16" ht="14.4" x14ac:dyDescent="0.3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</row>
    <row r="945" spans="1:16" ht="14.4" x14ac:dyDescent="0.3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</row>
    <row r="946" spans="1:16" ht="14.4" x14ac:dyDescent="0.3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</row>
    <row r="947" spans="1:16" ht="14.4" x14ac:dyDescent="0.3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</row>
    <row r="948" spans="1:16" ht="14.4" x14ac:dyDescent="0.3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</row>
    <row r="949" spans="1:16" ht="14.4" x14ac:dyDescent="0.3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</row>
    <row r="950" spans="1:16" ht="14.4" x14ac:dyDescent="0.3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</row>
    <row r="951" spans="1:16" ht="14.4" x14ac:dyDescent="0.3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</row>
    <row r="952" spans="1:16" ht="14.4" x14ac:dyDescent="0.3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</row>
    <row r="953" spans="1:16" ht="14.4" x14ac:dyDescent="0.3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</row>
    <row r="954" spans="1:16" ht="14.4" x14ac:dyDescent="0.3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</row>
    <row r="955" spans="1:16" ht="14.4" x14ac:dyDescent="0.3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</row>
    <row r="956" spans="1:16" ht="14.4" x14ac:dyDescent="0.3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</row>
    <row r="957" spans="1:16" ht="14.4" x14ac:dyDescent="0.3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</row>
    <row r="958" spans="1:16" ht="14.4" x14ac:dyDescent="0.3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</row>
    <row r="959" spans="1:16" ht="14.4" x14ac:dyDescent="0.3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</row>
    <row r="960" spans="1:16" ht="14.4" x14ac:dyDescent="0.3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</row>
    <row r="961" spans="1:16" ht="14.4" x14ac:dyDescent="0.3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</row>
    <row r="962" spans="1:16" ht="14.4" x14ac:dyDescent="0.3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</row>
    <row r="963" spans="1:16" ht="14.4" x14ac:dyDescent="0.3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</row>
    <row r="964" spans="1:16" ht="14.4" x14ac:dyDescent="0.3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</row>
    <row r="965" spans="1:16" ht="14.4" x14ac:dyDescent="0.3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</row>
    <row r="966" spans="1:16" ht="14.4" x14ac:dyDescent="0.3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</row>
    <row r="967" spans="1:16" ht="14.4" x14ac:dyDescent="0.3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</row>
    <row r="968" spans="1:16" ht="14.4" x14ac:dyDescent="0.3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</row>
    <row r="969" spans="1:16" ht="14.4" x14ac:dyDescent="0.3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</row>
    <row r="970" spans="1:16" ht="14.4" x14ac:dyDescent="0.3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</row>
    <row r="971" spans="1:16" ht="14.4" x14ac:dyDescent="0.3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</row>
    <row r="972" spans="1:16" ht="14.4" x14ac:dyDescent="0.3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</row>
    <row r="973" spans="1:16" ht="14.4" x14ac:dyDescent="0.3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</row>
    <row r="974" spans="1:16" ht="14.4" x14ac:dyDescent="0.3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</row>
    <row r="975" spans="1:16" ht="14.4" x14ac:dyDescent="0.3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</row>
    <row r="976" spans="1:16" ht="14.4" x14ac:dyDescent="0.3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</row>
    <row r="977" spans="1:16" ht="14.4" x14ac:dyDescent="0.3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</row>
    <row r="978" spans="1:16" ht="14.4" x14ac:dyDescent="0.3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</row>
    <row r="979" spans="1:16" ht="14.4" x14ac:dyDescent="0.3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</row>
    <row r="980" spans="1:16" ht="14.4" x14ac:dyDescent="0.3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</row>
    <row r="981" spans="1:16" ht="14.4" x14ac:dyDescent="0.3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</row>
    <row r="982" spans="1:16" ht="14.4" x14ac:dyDescent="0.3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</row>
    <row r="983" spans="1:16" ht="14.4" x14ac:dyDescent="0.3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</row>
    <row r="984" spans="1:16" ht="14.4" x14ac:dyDescent="0.3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</row>
    <row r="985" spans="1:16" ht="14.4" x14ac:dyDescent="0.3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</row>
    <row r="986" spans="1:16" ht="14.4" x14ac:dyDescent="0.3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</row>
    <row r="987" spans="1:16" ht="14.4" x14ac:dyDescent="0.3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</row>
    <row r="988" spans="1:16" ht="14.4" x14ac:dyDescent="0.3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</row>
    <row r="989" spans="1:16" ht="14.4" x14ac:dyDescent="0.3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</row>
    <row r="990" spans="1:16" ht="14.4" x14ac:dyDescent="0.3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</row>
    <row r="991" spans="1:16" ht="14.4" x14ac:dyDescent="0.3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</row>
    <row r="992" spans="1:16" ht="14.4" x14ac:dyDescent="0.3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</row>
    <row r="993" spans="1:16" ht="14.4" x14ac:dyDescent="0.3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</row>
    <row r="994" spans="1:16" ht="14.4" x14ac:dyDescent="0.3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</row>
    <row r="995" spans="1:16" ht="14.4" x14ac:dyDescent="0.3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</row>
    <row r="996" spans="1:16" ht="14.4" x14ac:dyDescent="0.3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</row>
    <row r="997" spans="1:16" ht="14.4" x14ac:dyDescent="0.3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</row>
    <row r="998" spans="1:16" ht="14.4" x14ac:dyDescent="0.3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</row>
    <row r="999" spans="1:16" ht="14.4" x14ac:dyDescent="0.3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</row>
    <row r="1000" spans="1:16" ht="14.4" x14ac:dyDescent="0.3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</row>
  </sheetData>
  <mergeCells count="11">
    <mergeCell ref="F6:H6"/>
    <mergeCell ref="I6:I7"/>
    <mergeCell ref="N16:O16"/>
    <mergeCell ref="A2:K2"/>
    <mergeCell ref="A4:N4"/>
    <mergeCell ref="A6:A7"/>
    <mergeCell ref="B6:B7"/>
    <mergeCell ref="C6:C7"/>
    <mergeCell ref="D6:D7"/>
    <mergeCell ref="E6:E7"/>
    <mergeCell ref="J6:K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Загальні результати</vt:lpstr>
      <vt:lpstr>Реєстрація</vt:lpstr>
      <vt:lpstr>NFS Kozaks</vt:lpstr>
      <vt:lpstr>Buro 11 NFS</vt:lpstr>
      <vt:lpstr>NFS Kyiv Legends</vt:lpstr>
      <vt:lpstr>NFS ASS Racing Team</vt:lpstr>
      <vt:lpstr>NFS Forward&amp;UP</vt:lpstr>
      <vt:lpstr>NFS Stack Systems RT</vt:lpstr>
      <vt:lpstr>MST</vt:lpstr>
      <vt:lpstr>Chaos Racing Team</vt:lpstr>
      <vt:lpstr>No Give Up</vt:lpstr>
      <vt:lpstr>Cherkasy RT1</vt:lpstr>
      <vt:lpstr>PhD Racing</vt:lpstr>
      <vt:lpstr>Gendarmes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(ChangeME)</cp:lastModifiedBy>
  <dcterms:created xsi:type="dcterms:W3CDTF">2006-09-16T00:00:00Z</dcterms:created>
  <dcterms:modified xsi:type="dcterms:W3CDTF">2021-06-02T13:44:35Z</dcterms:modified>
</cp:coreProperties>
</file>