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4565" windowHeight="5115" tabRatio="641" firstSheet="12" activeTab="23"/>
  </bookViews>
  <sheets>
    <sheet name="Очки" sheetId="1" r:id="rId1"/>
    <sheet name="16.05" sheetId="2" r:id="rId2"/>
    <sheet name="23.05" sheetId="3" r:id="rId3"/>
    <sheet name="30.05." sheetId="5" r:id="rId4"/>
    <sheet name="06.06" sheetId="6" r:id="rId5"/>
    <sheet name="13.06" sheetId="4" r:id="rId6"/>
    <sheet name="20.06" sheetId="7" r:id="rId7"/>
    <sheet name="27.06" sheetId="9" r:id="rId8"/>
    <sheet name="04.07" sheetId="8" r:id="rId9"/>
    <sheet name="11.07" sheetId="10" r:id="rId10"/>
    <sheet name="18.07" sheetId="11" r:id="rId11"/>
    <sheet name="25.07" sheetId="12" r:id="rId12"/>
    <sheet name="01.08" sheetId="14" r:id="rId13"/>
    <sheet name="08.08" sheetId="15" r:id="rId14"/>
    <sheet name="15.08" sheetId="16" r:id="rId15"/>
    <sheet name="22.08" sheetId="13" r:id="rId16"/>
    <sheet name="29,08" sheetId="20" r:id="rId17"/>
    <sheet name="05.09" sheetId="17" r:id="rId18"/>
    <sheet name="12.09" sheetId="21" r:id="rId19"/>
    <sheet name="19.09" sheetId="18" r:id="rId20"/>
    <sheet name="26.09" sheetId="22" r:id="rId21"/>
    <sheet name="03.10" sheetId="23" r:id="rId22"/>
    <sheet name="10.10" sheetId="24" r:id="rId23"/>
    <sheet name="17.10" sheetId="25" r:id="rId24"/>
    <sheet name="12121 (13)" sheetId="26" r:id="rId25"/>
  </sheets>
  <definedNames>
    <definedName name="_xlnm.Print_Area" localSheetId="9">'11.07'!$A$1:$S$37</definedName>
  </definedNames>
  <calcPr calcId="145621"/>
</workbook>
</file>

<file path=xl/calcChain.xml><?xml version="1.0" encoding="utf-8"?>
<calcChain xmlns="http://schemas.openxmlformats.org/spreadsheetml/2006/main">
  <c r="R29" i="25" l="1"/>
  <c r="C31" i="26"/>
  <c r="P30" i="26"/>
  <c r="O30" i="26"/>
  <c r="L30" i="26"/>
  <c r="K30" i="26"/>
  <c r="P29" i="26"/>
  <c r="O29" i="26"/>
  <c r="L29" i="26"/>
  <c r="K29" i="26"/>
  <c r="P28" i="26"/>
  <c r="O28" i="26"/>
  <c r="L28" i="26"/>
  <c r="K28" i="26"/>
  <c r="P27" i="26"/>
  <c r="O27" i="26"/>
  <c r="L27" i="26"/>
  <c r="K27" i="26"/>
  <c r="P26" i="26"/>
  <c r="O26" i="26"/>
  <c r="L26" i="26"/>
  <c r="K26" i="26"/>
  <c r="P25" i="26"/>
  <c r="O25" i="26"/>
  <c r="L25" i="26"/>
  <c r="K25" i="26"/>
  <c r="P24" i="26"/>
  <c r="O24" i="26"/>
  <c r="L24" i="26"/>
  <c r="K24" i="26"/>
  <c r="P23" i="26"/>
  <c r="O23" i="26"/>
  <c r="L23" i="26"/>
  <c r="K23" i="26"/>
  <c r="P22" i="26"/>
  <c r="O22" i="26"/>
  <c r="L22" i="26"/>
  <c r="K22" i="26"/>
  <c r="P21" i="26"/>
  <c r="O21" i="26"/>
  <c r="L21" i="26"/>
  <c r="K21" i="26"/>
  <c r="P20" i="26"/>
  <c r="O20" i="26"/>
  <c r="L20" i="26"/>
  <c r="K20" i="26"/>
  <c r="P19" i="26"/>
  <c r="O19" i="26"/>
  <c r="L19" i="26"/>
  <c r="K19" i="26"/>
  <c r="P18" i="26"/>
  <c r="O18" i="26"/>
  <c r="L18" i="26"/>
  <c r="K18" i="26"/>
  <c r="P17" i="26"/>
  <c r="O17" i="26"/>
  <c r="L17" i="26"/>
  <c r="K17" i="26"/>
  <c r="P16" i="26"/>
  <c r="O16" i="26"/>
  <c r="L16" i="26"/>
  <c r="K16" i="26"/>
  <c r="P15" i="26"/>
  <c r="O15" i="26"/>
  <c r="L15" i="26"/>
  <c r="K15" i="26"/>
  <c r="P14" i="26"/>
  <c r="O14" i="26"/>
  <c r="L14" i="26"/>
  <c r="K14" i="26"/>
  <c r="P13" i="26"/>
  <c r="O13" i="26"/>
  <c r="L13" i="26"/>
  <c r="K13" i="26"/>
  <c r="P12" i="26"/>
  <c r="O12" i="26"/>
  <c r="L12" i="26"/>
  <c r="K12" i="26"/>
  <c r="P11" i="26"/>
  <c r="O11" i="26"/>
  <c r="L11" i="26"/>
  <c r="K11" i="26"/>
  <c r="P10" i="26"/>
  <c r="O10" i="26"/>
  <c r="L10" i="26"/>
  <c r="K10" i="26"/>
  <c r="P9" i="26"/>
  <c r="O9" i="26"/>
  <c r="L9" i="26"/>
  <c r="K9" i="26"/>
  <c r="P8" i="26"/>
  <c r="O8" i="26"/>
  <c r="L8" i="26"/>
  <c r="K8" i="26"/>
  <c r="P7" i="26"/>
  <c r="O7" i="26"/>
  <c r="L7" i="26"/>
  <c r="K7" i="26"/>
  <c r="P6" i="26"/>
  <c r="O6" i="26"/>
  <c r="L6" i="26"/>
  <c r="K6" i="26"/>
  <c r="S6" i="26" l="1"/>
  <c r="A6" i="26" s="1"/>
  <c r="S7" i="26"/>
  <c r="S8" i="26"/>
  <c r="A8" i="26" s="1"/>
  <c r="S9" i="26"/>
  <c r="S10" i="26"/>
  <c r="A10" i="26" s="1"/>
  <c r="S11" i="26"/>
  <c r="S12" i="26"/>
  <c r="A12" i="26" s="1"/>
  <c r="S13" i="26"/>
  <c r="S14" i="26"/>
  <c r="A14" i="26" s="1"/>
  <c r="S15" i="26"/>
  <c r="S16" i="26"/>
  <c r="A16" i="26" s="1"/>
  <c r="S17" i="26"/>
  <c r="S18" i="26"/>
  <c r="A18" i="26" s="1"/>
  <c r="S19" i="26"/>
  <c r="S20" i="26"/>
  <c r="A20" i="26" s="1"/>
  <c r="S21" i="26"/>
  <c r="S22" i="26"/>
  <c r="A22" i="26" s="1"/>
  <c r="S23" i="26"/>
  <c r="S24" i="26"/>
  <c r="A24" i="26" s="1"/>
  <c r="S25" i="26"/>
  <c r="S26" i="26"/>
  <c r="A26" i="26" s="1"/>
  <c r="S27" i="26"/>
  <c r="S28" i="26"/>
  <c r="A28" i="26" s="1"/>
  <c r="S29" i="26"/>
  <c r="S30" i="26"/>
  <c r="A30" i="26" s="1"/>
  <c r="A21" i="26" l="1"/>
  <c r="A19" i="26"/>
  <c r="A17" i="26"/>
  <c r="A15" i="26"/>
  <c r="A13" i="26"/>
  <c r="A11" i="26"/>
  <c r="A9" i="26"/>
  <c r="A7" i="26"/>
  <c r="A29" i="26"/>
  <c r="A27" i="26"/>
  <c r="A25" i="26"/>
  <c r="A23" i="26"/>
  <c r="L7" i="24" l="1"/>
  <c r="P7" i="24"/>
  <c r="R10" i="24"/>
  <c r="C31" i="25" l="1"/>
  <c r="O18" i="25" s="1"/>
  <c r="P18" i="25"/>
  <c r="L18" i="25"/>
  <c r="P10" i="25"/>
  <c r="L10" i="25"/>
  <c r="P7" i="25"/>
  <c r="L7" i="25"/>
  <c r="P6" i="25"/>
  <c r="L6" i="25"/>
  <c r="P19" i="25"/>
  <c r="L19" i="25"/>
  <c r="P9" i="25"/>
  <c r="L9" i="25"/>
  <c r="P29" i="25"/>
  <c r="L29" i="25"/>
  <c r="P28" i="25"/>
  <c r="L28" i="25"/>
  <c r="P12" i="25"/>
  <c r="L12" i="25"/>
  <c r="P20" i="25"/>
  <c r="L20" i="25"/>
  <c r="P27" i="25"/>
  <c r="L27" i="25"/>
  <c r="P8" i="25"/>
  <c r="L8" i="25"/>
  <c r="P17" i="25"/>
  <c r="L17" i="25"/>
  <c r="P24" i="25"/>
  <c r="L24" i="25"/>
  <c r="P23" i="25"/>
  <c r="O23" i="25"/>
  <c r="L23" i="25"/>
  <c r="K23" i="25"/>
  <c r="P15" i="25"/>
  <c r="O15" i="25"/>
  <c r="L15" i="25"/>
  <c r="K15" i="25"/>
  <c r="P22" i="25"/>
  <c r="O22" i="25"/>
  <c r="L22" i="25"/>
  <c r="K22" i="25"/>
  <c r="P30" i="25"/>
  <c r="O30" i="25"/>
  <c r="L30" i="25"/>
  <c r="K30" i="25"/>
  <c r="P11" i="25"/>
  <c r="O11" i="25"/>
  <c r="L11" i="25"/>
  <c r="K11" i="25"/>
  <c r="P26" i="25"/>
  <c r="O26" i="25"/>
  <c r="L26" i="25"/>
  <c r="K26" i="25"/>
  <c r="P14" i="25"/>
  <c r="O14" i="25"/>
  <c r="L14" i="25"/>
  <c r="K14" i="25"/>
  <c r="P16" i="25"/>
  <c r="O16" i="25"/>
  <c r="L16" i="25"/>
  <c r="K16" i="25"/>
  <c r="P21" i="25"/>
  <c r="O21" i="25"/>
  <c r="L21" i="25"/>
  <c r="K21" i="25"/>
  <c r="P13" i="25"/>
  <c r="O13" i="25"/>
  <c r="L13" i="25"/>
  <c r="K13" i="25"/>
  <c r="P25" i="25"/>
  <c r="O25" i="25"/>
  <c r="L25" i="25"/>
  <c r="K25" i="25"/>
  <c r="K24" i="25" l="1"/>
  <c r="O24" i="25"/>
  <c r="K17" i="25"/>
  <c r="O17" i="25"/>
  <c r="K8" i="25"/>
  <c r="O8" i="25"/>
  <c r="K27" i="25"/>
  <c r="O27" i="25"/>
  <c r="K20" i="25"/>
  <c r="O20" i="25"/>
  <c r="K12" i="25"/>
  <c r="O12" i="25"/>
  <c r="K28" i="25"/>
  <c r="O28" i="25"/>
  <c r="K29" i="25"/>
  <c r="O29" i="25"/>
  <c r="K9" i="25"/>
  <c r="O9" i="25"/>
  <c r="K19" i="25"/>
  <c r="O19" i="25"/>
  <c r="K6" i="25"/>
  <c r="O6" i="25"/>
  <c r="K7" i="25"/>
  <c r="O7" i="25"/>
  <c r="K10" i="25"/>
  <c r="O10" i="25"/>
  <c r="K18" i="25"/>
  <c r="S18" i="25" s="1"/>
  <c r="S25" i="25"/>
  <c r="S13" i="25"/>
  <c r="S21" i="25"/>
  <c r="S16" i="25"/>
  <c r="S14" i="25"/>
  <c r="S26" i="25"/>
  <c r="S11" i="25"/>
  <c r="S30" i="25"/>
  <c r="S22" i="25"/>
  <c r="S23" i="25"/>
  <c r="S24" i="25" l="1"/>
  <c r="S10" i="25"/>
  <c r="S19" i="25"/>
  <c r="S12" i="25"/>
  <c r="S27" i="25"/>
  <c r="S17" i="25"/>
  <c r="S8" i="25"/>
  <c r="S7" i="25"/>
  <c r="S6" i="25"/>
  <c r="S9" i="25"/>
  <c r="S29" i="25"/>
  <c r="S28" i="25"/>
  <c r="S20" i="25"/>
  <c r="A20" i="25" l="1"/>
  <c r="A30" i="25"/>
  <c r="A25" i="25"/>
  <c r="A18" i="25"/>
  <c r="A13" i="25"/>
  <c r="A17" i="25"/>
  <c r="A26" i="25"/>
  <c r="A27" i="25"/>
  <c r="A14" i="25"/>
  <c r="A23" i="25"/>
  <c r="A16" i="25"/>
  <c r="A24" i="25"/>
  <c r="A28" i="25"/>
  <c r="A15" i="25"/>
  <c r="A21" i="25"/>
  <c r="A11" i="25"/>
  <c r="A22" i="25"/>
  <c r="A7" i="25"/>
  <c r="A12" i="25"/>
  <c r="A10" i="25"/>
  <c r="A29" i="25"/>
  <c r="A6" i="25"/>
  <c r="A8" i="25"/>
  <c r="A19" i="25"/>
  <c r="P24" i="23"/>
  <c r="P26" i="23"/>
  <c r="L24" i="23"/>
  <c r="L26" i="23"/>
  <c r="C31" i="24"/>
  <c r="P30" i="24"/>
  <c r="O30" i="24"/>
  <c r="L30" i="24"/>
  <c r="K30" i="24"/>
  <c r="P29" i="24"/>
  <c r="O29" i="24"/>
  <c r="L29" i="24"/>
  <c r="K29" i="24"/>
  <c r="P28" i="24"/>
  <c r="O28" i="24"/>
  <c r="L28" i="24"/>
  <c r="K28" i="24"/>
  <c r="P27" i="24"/>
  <c r="O27" i="24"/>
  <c r="L27" i="24"/>
  <c r="K27" i="24"/>
  <c r="P26" i="24"/>
  <c r="O26" i="24"/>
  <c r="L26" i="24"/>
  <c r="K26" i="24"/>
  <c r="P24" i="24"/>
  <c r="O24" i="24"/>
  <c r="L24" i="24"/>
  <c r="K24" i="24"/>
  <c r="P18" i="24"/>
  <c r="O18" i="24"/>
  <c r="L18" i="24"/>
  <c r="K18" i="24"/>
  <c r="P11" i="24"/>
  <c r="O11" i="24"/>
  <c r="L11" i="24"/>
  <c r="K11" i="24"/>
  <c r="P23" i="24"/>
  <c r="O23" i="24"/>
  <c r="L23" i="24"/>
  <c r="K23" i="24"/>
  <c r="P8" i="24"/>
  <c r="O8" i="24"/>
  <c r="L8" i="24"/>
  <c r="K8" i="24"/>
  <c r="P16" i="24"/>
  <c r="O16" i="24"/>
  <c r="L16" i="24"/>
  <c r="K16" i="24"/>
  <c r="P17" i="24"/>
  <c r="O17" i="24"/>
  <c r="L17" i="24"/>
  <c r="K17" i="24"/>
  <c r="P20" i="24"/>
  <c r="O20" i="24"/>
  <c r="L20" i="24"/>
  <c r="K20" i="24"/>
  <c r="P9" i="24"/>
  <c r="O9" i="24"/>
  <c r="L9" i="24"/>
  <c r="K9" i="24"/>
  <c r="P21" i="24"/>
  <c r="O21" i="24"/>
  <c r="L21" i="24"/>
  <c r="K21" i="24"/>
  <c r="P25" i="24"/>
  <c r="O25" i="24"/>
  <c r="L25" i="24"/>
  <c r="K25" i="24"/>
  <c r="P12" i="24"/>
  <c r="O12" i="24"/>
  <c r="L12" i="24"/>
  <c r="K12" i="24"/>
  <c r="P14" i="24"/>
  <c r="O14" i="24"/>
  <c r="L14" i="24"/>
  <c r="K14" i="24"/>
  <c r="P19" i="24"/>
  <c r="O19" i="24"/>
  <c r="L19" i="24"/>
  <c r="K19" i="24"/>
  <c r="P15" i="24"/>
  <c r="O15" i="24"/>
  <c r="L15" i="24"/>
  <c r="K15" i="24"/>
  <c r="P6" i="24"/>
  <c r="O6" i="24"/>
  <c r="L6" i="24"/>
  <c r="K6" i="24"/>
  <c r="P22" i="24"/>
  <c r="O22" i="24"/>
  <c r="L22" i="24"/>
  <c r="K22" i="24"/>
  <c r="P10" i="24"/>
  <c r="O10" i="24"/>
  <c r="L10" i="24"/>
  <c r="K10" i="24"/>
  <c r="P13" i="24"/>
  <c r="O13" i="24"/>
  <c r="L13" i="24"/>
  <c r="K13" i="24"/>
  <c r="K7" i="24" l="1"/>
  <c r="O7" i="24"/>
  <c r="S13" i="24"/>
  <c r="S10" i="24"/>
  <c r="S22" i="24"/>
  <c r="S6" i="24"/>
  <c r="S15" i="24"/>
  <c r="S19" i="24"/>
  <c r="S14" i="24"/>
  <c r="S12" i="24"/>
  <c r="S25" i="24"/>
  <c r="S21" i="24"/>
  <c r="S9" i="24"/>
  <c r="S17" i="24"/>
  <c r="S16" i="24"/>
  <c r="S8" i="24"/>
  <c r="S20" i="24"/>
  <c r="S24" i="24"/>
  <c r="S26" i="24"/>
  <c r="S27" i="24"/>
  <c r="S23" i="24"/>
  <c r="S29" i="24"/>
  <c r="S18" i="24"/>
  <c r="S30" i="24"/>
  <c r="S11" i="24"/>
  <c r="S28" i="24"/>
  <c r="S7" i="24" l="1"/>
  <c r="A7" i="24" s="1"/>
  <c r="A18" i="24" l="1"/>
  <c r="A11" i="24"/>
  <c r="A8" i="24"/>
  <c r="A23" i="24"/>
  <c r="A19" i="24"/>
  <c r="A30" i="24"/>
  <c r="A20" i="24"/>
  <c r="A6" i="24"/>
  <c r="A15" i="24"/>
  <c r="A21" i="24"/>
  <c r="A27" i="24"/>
  <c r="A13" i="24"/>
  <c r="A10" i="24"/>
  <c r="A25" i="24"/>
  <c r="A16" i="24"/>
  <c r="A26" i="24"/>
  <c r="A14" i="24"/>
  <c r="A9" i="24"/>
  <c r="A22" i="24"/>
  <c r="A12" i="24"/>
  <c r="A17" i="24"/>
  <c r="A24" i="24"/>
  <c r="A29" i="24"/>
  <c r="A28" i="24"/>
  <c r="N23" i="22" l="1"/>
  <c r="L32" i="22"/>
  <c r="P32" i="22"/>
  <c r="L24" i="22"/>
  <c r="P24" i="22"/>
  <c r="L26" i="22"/>
  <c r="P26" i="22"/>
  <c r="L10" i="22"/>
  <c r="P10" i="22"/>
  <c r="L19" i="22"/>
  <c r="P19" i="22"/>
  <c r="L9" i="22"/>
  <c r="P9" i="22"/>
  <c r="C33" i="23" l="1"/>
  <c r="O7" i="23" s="1"/>
  <c r="P7" i="23"/>
  <c r="L7" i="23"/>
  <c r="P10" i="23"/>
  <c r="L10" i="23"/>
  <c r="P6" i="23"/>
  <c r="L6" i="23"/>
  <c r="P22" i="23"/>
  <c r="L22" i="23"/>
  <c r="P21" i="23"/>
  <c r="L21" i="23"/>
  <c r="P18" i="23"/>
  <c r="L18" i="23"/>
  <c r="P12" i="23"/>
  <c r="L12" i="23"/>
  <c r="P11" i="23"/>
  <c r="L11" i="23"/>
  <c r="P19" i="23"/>
  <c r="L19" i="23"/>
  <c r="P28" i="23"/>
  <c r="L28" i="23"/>
  <c r="P20" i="23"/>
  <c r="L20" i="23"/>
  <c r="P23" i="23"/>
  <c r="L23" i="23"/>
  <c r="P31" i="23"/>
  <c r="L31" i="23"/>
  <c r="P30" i="23"/>
  <c r="L30" i="23"/>
  <c r="P17" i="23"/>
  <c r="L17" i="23"/>
  <c r="P15" i="23"/>
  <c r="L15" i="23"/>
  <c r="P14" i="23"/>
  <c r="L14" i="23"/>
  <c r="P25" i="23"/>
  <c r="L25" i="23"/>
  <c r="P8" i="23"/>
  <c r="L8" i="23"/>
  <c r="P9" i="23"/>
  <c r="L9" i="23"/>
  <c r="P16" i="23"/>
  <c r="L16" i="23"/>
  <c r="P32" i="23"/>
  <c r="L32" i="23"/>
  <c r="P29" i="23"/>
  <c r="L29" i="23"/>
  <c r="P27" i="23"/>
  <c r="L27" i="23"/>
  <c r="P13" i="23"/>
  <c r="L13" i="23"/>
  <c r="K13" i="23" l="1"/>
  <c r="O13" i="23"/>
  <c r="K27" i="23"/>
  <c r="O27" i="23"/>
  <c r="K29" i="23"/>
  <c r="O29" i="23"/>
  <c r="K32" i="23"/>
  <c r="O32" i="23"/>
  <c r="K16" i="23"/>
  <c r="O16" i="23"/>
  <c r="K9" i="23"/>
  <c r="O9" i="23"/>
  <c r="K8" i="23"/>
  <c r="O8" i="23"/>
  <c r="K25" i="23"/>
  <c r="O25" i="23"/>
  <c r="K14" i="23"/>
  <c r="O14" i="23"/>
  <c r="K15" i="23"/>
  <c r="O15" i="23"/>
  <c r="K17" i="23"/>
  <c r="O17" i="23"/>
  <c r="K30" i="23"/>
  <c r="O30" i="23"/>
  <c r="K31" i="23"/>
  <c r="O31" i="23"/>
  <c r="K23" i="23"/>
  <c r="O23" i="23"/>
  <c r="K20" i="23"/>
  <c r="O20" i="23"/>
  <c r="K28" i="23"/>
  <c r="O28" i="23"/>
  <c r="K19" i="23"/>
  <c r="O19" i="23"/>
  <c r="K11" i="23"/>
  <c r="O11" i="23"/>
  <c r="K12" i="23"/>
  <c r="O12" i="23"/>
  <c r="K18" i="23"/>
  <c r="O18" i="23"/>
  <c r="K21" i="23"/>
  <c r="O21" i="23"/>
  <c r="K22" i="23"/>
  <c r="O22" i="23"/>
  <c r="K6" i="23"/>
  <c r="O6" i="23"/>
  <c r="K10" i="23"/>
  <c r="O10" i="23"/>
  <c r="K7" i="23"/>
  <c r="S7" i="23" s="1"/>
  <c r="O24" i="23"/>
  <c r="O26" i="23"/>
  <c r="K26" i="23"/>
  <c r="K24" i="23"/>
  <c r="S9" i="23" l="1"/>
  <c r="S27" i="23"/>
  <c r="S25" i="23"/>
  <c r="S32" i="23"/>
  <c r="S10" i="23"/>
  <c r="S6" i="23"/>
  <c r="S22" i="23"/>
  <c r="S21" i="23"/>
  <c r="S18" i="23"/>
  <c r="S12" i="23"/>
  <c r="S11" i="23"/>
  <c r="S19" i="23"/>
  <c r="S28" i="23"/>
  <c r="S20" i="23"/>
  <c r="S23" i="23"/>
  <c r="S31" i="23"/>
  <c r="S30" i="23"/>
  <c r="S17" i="23"/>
  <c r="S15" i="23"/>
  <c r="S14" i="23"/>
  <c r="S8" i="23"/>
  <c r="S16" i="23"/>
  <c r="S29" i="23"/>
  <c r="S13" i="23"/>
  <c r="S26" i="23"/>
  <c r="S24" i="23"/>
  <c r="C37" i="22"/>
  <c r="P36" i="22"/>
  <c r="L36" i="22"/>
  <c r="P20" i="22"/>
  <c r="L20" i="22"/>
  <c r="P23" i="22"/>
  <c r="L23" i="22"/>
  <c r="P27" i="22"/>
  <c r="L27" i="22"/>
  <c r="P16" i="22"/>
  <c r="L16" i="22"/>
  <c r="P25" i="22"/>
  <c r="L25" i="22"/>
  <c r="P30" i="22"/>
  <c r="L30" i="22"/>
  <c r="P15" i="22"/>
  <c r="L15" i="22"/>
  <c r="P13" i="22"/>
  <c r="L13" i="22"/>
  <c r="P33" i="22"/>
  <c r="L33" i="22"/>
  <c r="P22" i="22"/>
  <c r="L22" i="22"/>
  <c r="P29" i="22"/>
  <c r="L29" i="22"/>
  <c r="P6" i="22"/>
  <c r="L6" i="22"/>
  <c r="P12" i="22"/>
  <c r="L12" i="22"/>
  <c r="P28" i="22"/>
  <c r="L28" i="22"/>
  <c r="P31" i="22"/>
  <c r="L31" i="22"/>
  <c r="P8" i="22"/>
  <c r="L8" i="22"/>
  <c r="P11" i="22"/>
  <c r="L11" i="22"/>
  <c r="P7" i="22"/>
  <c r="L7" i="22"/>
  <c r="P18" i="22"/>
  <c r="L18" i="22"/>
  <c r="P17" i="22"/>
  <c r="L17" i="22"/>
  <c r="P21" i="22"/>
  <c r="L21" i="22"/>
  <c r="P34" i="22"/>
  <c r="L34" i="22"/>
  <c r="P35" i="22"/>
  <c r="L35" i="22"/>
  <c r="P14" i="22"/>
  <c r="L14" i="22"/>
  <c r="A26" i="23" l="1"/>
  <c r="A11" i="23"/>
  <c r="A25" i="23"/>
  <c r="A15" i="23"/>
  <c r="A22" i="23"/>
  <c r="A8" i="23"/>
  <c r="A28" i="23"/>
  <c r="A32" i="23"/>
  <c r="A31" i="23"/>
  <c r="A12" i="23"/>
  <c r="A13" i="23"/>
  <c r="A30" i="23"/>
  <c r="A20" i="23"/>
  <c r="A24" i="23"/>
  <c r="A27" i="23"/>
  <c r="A9" i="23"/>
  <c r="A17" i="23"/>
  <c r="A19" i="23"/>
  <c r="A7" i="23"/>
  <c r="A18" i="23"/>
  <c r="A29" i="23"/>
  <c r="A16" i="23"/>
  <c r="A14" i="23"/>
  <c r="A23" i="23"/>
  <c r="A6" i="23"/>
  <c r="A21" i="23"/>
  <c r="A10" i="23"/>
  <c r="K32" i="22"/>
  <c r="O32" i="22"/>
  <c r="K24" i="22"/>
  <c r="O24" i="22"/>
  <c r="O36" i="22"/>
  <c r="K26" i="22"/>
  <c r="O26" i="22"/>
  <c r="K10" i="22"/>
  <c r="O10" i="22"/>
  <c r="K19" i="22"/>
  <c r="O19" i="22"/>
  <c r="K9" i="22"/>
  <c r="O9" i="22"/>
  <c r="K14" i="22"/>
  <c r="O14" i="22"/>
  <c r="K35" i="22"/>
  <c r="O35" i="22"/>
  <c r="K34" i="22"/>
  <c r="O34" i="22"/>
  <c r="K21" i="22"/>
  <c r="O21" i="22"/>
  <c r="K17" i="22"/>
  <c r="O17" i="22"/>
  <c r="K18" i="22"/>
  <c r="O18" i="22"/>
  <c r="K7" i="22"/>
  <c r="O7" i="22"/>
  <c r="K11" i="22"/>
  <c r="O11" i="22"/>
  <c r="K8" i="22"/>
  <c r="O8" i="22"/>
  <c r="K31" i="22"/>
  <c r="O31" i="22"/>
  <c r="K28" i="22"/>
  <c r="O28" i="22"/>
  <c r="K12" i="22"/>
  <c r="O12" i="22"/>
  <c r="K6" i="22"/>
  <c r="O6" i="22"/>
  <c r="K29" i="22"/>
  <c r="O29" i="22"/>
  <c r="K22" i="22"/>
  <c r="O22" i="22"/>
  <c r="K33" i="22"/>
  <c r="O33" i="22"/>
  <c r="K13" i="22"/>
  <c r="O13" i="22"/>
  <c r="K15" i="22"/>
  <c r="O15" i="22"/>
  <c r="K30" i="22"/>
  <c r="O30" i="22"/>
  <c r="K25" i="22"/>
  <c r="O25" i="22"/>
  <c r="K16" i="22"/>
  <c r="O16" i="22"/>
  <c r="K27" i="22"/>
  <c r="O27" i="22"/>
  <c r="K23" i="22"/>
  <c r="O23" i="22"/>
  <c r="K20" i="22"/>
  <c r="O20" i="22"/>
  <c r="K36" i="22"/>
  <c r="S18" i="22" l="1"/>
  <c r="S6" i="22"/>
  <c r="S35" i="22"/>
  <c r="S28" i="22"/>
  <c r="S11" i="22"/>
  <c r="S21" i="22"/>
  <c r="S30" i="22"/>
  <c r="S12" i="22"/>
  <c r="S15" i="22"/>
  <c r="S23" i="22"/>
  <c r="S27" i="22"/>
  <c r="S16" i="22"/>
  <c r="S25" i="22"/>
  <c r="S13" i="22"/>
  <c r="S33" i="22"/>
  <c r="S22" i="22"/>
  <c r="S29" i="22"/>
  <c r="S31" i="22"/>
  <c r="S8" i="22"/>
  <c r="S7" i="22"/>
  <c r="S17" i="22"/>
  <c r="S34" i="22"/>
  <c r="S14" i="22"/>
  <c r="S24" i="22"/>
  <c r="S32" i="22"/>
  <c r="S36" i="22"/>
  <c r="S9" i="22"/>
  <c r="S19" i="22"/>
  <c r="S10" i="22"/>
  <c r="S26" i="22"/>
  <c r="S20" i="22"/>
  <c r="A36" i="22" l="1"/>
  <c r="A6" i="22"/>
  <c r="N27" i="21" l="1"/>
  <c r="N30" i="21"/>
  <c r="L10" i="21"/>
  <c r="P10" i="21"/>
  <c r="L12" i="21"/>
  <c r="P12" i="21"/>
  <c r="L32" i="21"/>
  <c r="P32" i="21"/>
  <c r="L33" i="21"/>
  <c r="P33" i="21"/>
  <c r="L34" i="21"/>
  <c r="P34" i="21"/>
  <c r="C37" i="21"/>
  <c r="O36" i="21" s="1"/>
  <c r="P36" i="21"/>
  <c r="L36" i="21"/>
  <c r="P35" i="21"/>
  <c r="L35" i="21"/>
  <c r="P16" i="21"/>
  <c r="L16" i="21"/>
  <c r="P23" i="21"/>
  <c r="L23" i="21"/>
  <c r="P8" i="21"/>
  <c r="L8" i="21"/>
  <c r="P28" i="21"/>
  <c r="L28" i="21"/>
  <c r="P6" i="21"/>
  <c r="L6" i="21"/>
  <c r="P30" i="21"/>
  <c r="L30" i="21"/>
  <c r="P19" i="21"/>
  <c r="L19" i="21"/>
  <c r="P31" i="21"/>
  <c r="L31" i="21"/>
  <c r="P29" i="21"/>
  <c r="O29" i="21"/>
  <c r="L29" i="21"/>
  <c r="K29" i="21"/>
  <c r="P9" i="21"/>
  <c r="O9" i="21"/>
  <c r="L9" i="21"/>
  <c r="K9" i="21"/>
  <c r="P15" i="21"/>
  <c r="O15" i="21"/>
  <c r="L15" i="21"/>
  <c r="K15" i="21"/>
  <c r="P7" i="21"/>
  <c r="O7" i="21"/>
  <c r="L7" i="21"/>
  <c r="K7" i="21"/>
  <c r="P20" i="21"/>
  <c r="O20" i="21"/>
  <c r="L20" i="21"/>
  <c r="K20" i="21"/>
  <c r="P14" i="21"/>
  <c r="O14" i="21"/>
  <c r="L14" i="21"/>
  <c r="K14" i="21"/>
  <c r="P21" i="21"/>
  <c r="O21" i="21"/>
  <c r="L21" i="21"/>
  <c r="K21" i="21"/>
  <c r="P17" i="21"/>
  <c r="O17" i="21"/>
  <c r="L17" i="21"/>
  <c r="K17" i="21"/>
  <c r="P26" i="21"/>
  <c r="O26" i="21"/>
  <c r="L26" i="21"/>
  <c r="K26" i="21"/>
  <c r="P27" i="21"/>
  <c r="O27" i="21"/>
  <c r="L27" i="21"/>
  <c r="K27" i="21"/>
  <c r="P24" i="21"/>
  <c r="L24" i="21"/>
  <c r="P25" i="21"/>
  <c r="L25" i="21"/>
  <c r="P11" i="21"/>
  <c r="L11" i="21"/>
  <c r="P18" i="21"/>
  <c r="L18" i="21"/>
  <c r="P13" i="21"/>
  <c r="O13" i="21"/>
  <c r="L13" i="21"/>
  <c r="K13" i="21"/>
  <c r="P22" i="21"/>
  <c r="O22" i="21"/>
  <c r="L22" i="21"/>
  <c r="K22" i="21"/>
  <c r="S27" i="21" l="1"/>
  <c r="S26" i="21"/>
  <c r="S17" i="21"/>
  <c r="S7" i="21"/>
  <c r="S14" i="21"/>
  <c r="S21" i="21"/>
  <c r="O34" i="21"/>
  <c r="K34" i="21"/>
  <c r="O33" i="21"/>
  <c r="K33" i="21"/>
  <c r="O32" i="21"/>
  <c r="K32" i="21"/>
  <c r="O12" i="21"/>
  <c r="K12" i="21"/>
  <c r="O10" i="21"/>
  <c r="K10" i="21"/>
  <c r="S20" i="21"/>
  <c r="S15" i="21"/>
  <c r="S9" i="21"/>
  <c r="S29" i="21"/>
  <c r="K18" i="21"/>
  <c r="O18" i="21"/>
  <c r="K11" i="21"/>
  <c r="O11" i="21"/>
  <c r="K25" i="21"/>
  <c r="O25" i="21"/>
  <c r="K24" i="21"/>
  <c r="O24" i="21"/>
  <c r="S22" i="21"/>
  <c r="S13" i="21"/>
  <c r="K31" i="21"/>
  <c r="O31" i="21"/>
  <c r="K19" i="21"/>
  <c r="O19" i="21"/>
  <c r="K30" i="21"/>
  <c r="O30" i="21"/>
  <c r="K6" i="21"/>
  <c r="O6" i="21"/>
  <c r="K28" i="21"/>
  <c r="O28" i="21"/>
  <c r="K8" i="21"/>
  <c r="O8" i="21"/>
  <c r="K23" i="21"/>
  <c r="O23" i="21"/>
  <c r="K16" i="21"/>
  <c r="O16" i="21"/>
  <c r="K35" i="21"/>
  <c r="O35" i="21"/>
  <c r="K36" i="21"/>
  <c r="S36" i="21" s="1"/>
  <c r="R11" i="17"/>
  <c r="S10" i="21" l="1"/>
  <c r="S12" i="21"/>
  <c r="S32" i="21"/>
  <c r="S33" i="21"/>
  <c r="S34" i="21"/>
  <c r="S35" i="21"/>
  <c r="S16" i="21"/>
  <c r="S23" i="21"/>
  <c r="S8" i="21"/>
  <c r="S28" i="21"/>
  <c r="S6" i="21"/>
  <c r="S30" i="21"/>
  <c r="S19" i="21"/>
  <c r="S31" i="21"/>
  <c r="S25" i="21"/>
  <c r="S11" i="21"/>
  <c r="S18" i="21"/>
  <c r="S24" i="21"/>
  <c r="P25" i="17"/>
  <c r="L25" i="17"/>
  <c r="L9" i="17"/>
  <c r="P11" i="17"/>
  <c r="P9" i="17"/>
  <c r="L11" i="17"/>
  <c r="A34" i="21" l="1"/>
  <c r="A32" i="21"/>
  <c r="A33" i="21"/>
  <c r="A13" i="21"/>
  <c r="A27" i="21"/>
  <c r="A35" i="21"/>
  <c r="A36" i="21"/>
  <c r="A31" i="21"/>
  <c r="A22" i="21"/>
  <c r="A14" i="21"/>
  <c r="A21" i="21"/>
  <c r="A9" i="21"/>
  <c r="A15" i="21"/>
  <c r="A29" i="21"/>
  <c r="A26" i="21"/>
  <c r="A19" i="21"/>
  <c r="A11" i="21"/>
  <c r="A16" i="21"/>
  <c r="A18" i="21"/>
  <c r="A12" i="21"/>
  <c r="A30" i="21"/>
  <c r="A24" i="21"/>
  <c r="A10" i="21"/>
  <c r="A28" i="21"/>
  <c r="A7" i="21"/>
  <c r="A20" i="21"/>
  <c r="A8" i="21"/>
  <c r="A23" i="21"/>
  <c r="A6" i="21"/>
  <c r="A17" i="21"/>
  <c r="A25" i="21"/>
  <c r="N28" i="20"/>
  <c r="C38" i="20"/>
  <c r="O37" i="20" s="1"/>
  <c r="P37" i="20"/>
  <c r="L37" i="20"/>
  <c r="P36" i="20"/>
  <c r="L36" i="20"/>
  <c r="P35" i="20"/>
  <c r="L35" i="20"/>
  <c r="P17" i="20"/>
  <c r="L17" i="20"/>
  <c r="P9" i="20"/>
  <c r="L9" i="20"/>
  <c r="P7" i="20"/>
  <c r="L7" i="20"/>
  <c r="P14" i="20"/>
  <c r="L14" i="20"/>
  <c r="P28" i="20"/>
  <c r="L28" i="20"/>
  <c r="P27" i="20"/>
  <c r="L27" i="20"/>
  <c r="P21" i="20"/>
  <c r="L21" i="20"/>
  <c r="P29" i="20"/>
  <c r="L29" i="20"/>
  <c r="P25" i="20"/>
  <c r="L25" i="20"/>
  <c r="P24" i="20"/>
  <c r="L24" i="20"/>
  <c r="P11" i="20"/>
  <c r="L11" i="20"/>
  <c r="P19" i="20"/>
  <c r="L19" i="20"/>
  <c r="P32" i="20"/>
  <c r="L32" i="20"/>
  <c r="P10" i="20"/>
  <c r="L10" i="20"/>
  <c r="P15" i="20"/>
  <c r="L15" i="20"/>
  <c r="P23" i="20"/>
  <c r="L23" i="20"/>
  <c r="P26" i="20"/>
  <c r="L26" i="20"/>
  <c r="P12" i="20"/>
  <c r="L12" i="20"/>
  <c r="P33" i="20"/>
  <c r="L33" i="20"/>
  <c r="P20" i="20"/>
  <c r="L20" i="20"/>
  <c r="P31" i="20"/>
  <c r="L31" i="20"/>
  <c r="P18" i="20"/>
  <c r="L18" i="20"/>
  <c r="P6" i="20"/>
  <c r="L6" i="20"/>
  <c r="P30" i="20"/>
  <c r="L30" i="20"/>
  <c r="P13" i="20"/>
  <c r="L13" i="20"/>
  <c r="P16" i="20"/>
  <c r="L16" i="20"/>
  <c r="P22" i="20"/>
  <c r="L22" i="20"/>
  <c r="P34" i="20"/>
  <c r="L34" i="20"/>
  <c r="P8" i="20"/>
  <c r="O8" i="20"/>
  <c r="L8" i="20"/>
  <c r="K8" i="20"/>
  <c r="C31" i="18"/>
  <c r="O30" i="18" s="1"/>
  <c r="P30" i="18"/>
  <c r="L30" i="18"/>
  <c r="P29" i="18"/>
  <c r="L29" i="18"/>
  <c r="P28" i="18"/>
  <c r="L28" i="18"/>
  <c r="P27" i="18"/>
  <c r="L27" i="18"/>
  <c r="P26" i="18"/>
  <c r="L26" i="18"/>
  <c r="P25" i="18"/>
  <c r="L25" i="18"/>
  <c r="P24" i="18"/>
  <c r="L24" i="18"/>
  <c r="P18" i="18"/>
  <c r="L18" i="18"/>
  <c r="P20" i="18"/>
  <c r="L20" i="18"/>
  <c r="P15" i="18"/>
  <c r="L15" i="18"/>
  <c r="P12" i="18"/>
  <c r="L12" i="18"/>
  <c r="P21" i="18"/>
  <c r="L21" i="18"/>
  <c r="P10" i="18"/>
  <c r="L10" i="18"/>
  <c r="P9" i="18"/>
  <c r="L9" i="18"/>
  <c r="P16" i="18"/>
  <c r="L16" i="18"/>
  <c r="P7" i="18"/>
  <c r="L7" i="18"/>
  <c r="P17" i="18"/>
  <c r="L17" i="18"/>
  <c r="P22" i="18"/>
  <c r="L22" i="18"/>
  <c r="P23" i="18"/>
  <c r="L23" i="18"/>
  <c r="P11" i="18"/>
  <c r="L11" i="18"/>
  <c r="P14" i="18"/>
  <c r="L14" i="18"/>
  <c r="P8" i="18"/>
  <c r="L8" i="18"/>
  <c r="P19" i="18"/>
  <c r="L19" i="18"/>
  <c r="P6" i="18"/>
  <c r="L6" i="18"/>
  <c r="P13" i="18"/>
  <c r="L13" i="18"/>
  <c r="K13" i="18" l="1"/>
  <c r="O13" i="18"/>
  <c r="K6" i="18"/>
  <c r="O6" i="18"/>
  <c r="K19" i="18"/>
  <c r="O19" i="18"/>
  <c r="K8" i="18"/>
  <c r="O8" i="18"/>
  <c r="K14" i="18"/>
  <c r="O14" i="18"/>
  <c r="K11" i="18"/>
  <c r="O11" i="18"/>
  <c r="K23" i="18"/>
  <c r="O23" i="18"/>
  <c r="K22" i="18"/>
  <c r="O22" i="18"/>
  <c r="K17" i="18"/>
  <c r="O17" i="18"/>
  <c r="K7" i="18"/>
  <c r="O7" i="18"/>
  <c r="K16" i="18"/>
  <c r="O16" i="18"/>
  <c r="K9" i="18"/>
  <c r="O9" i="18"/>
  <c r="K10" i="18"/>
  <c r="O10" i="18"/>
  <c r="K21" i="18"/>
  <c r="O21" i="18"/>
  <c r="K12" i="18"/>
  <c r="O12" i="18"/>
  <c r="K15" i="18"/>
  <c r="O15" i="18"/>
  <c r="K20" i="18"/>
  <c r="O20" i="18"/>
  <c r="K18" i="18"/>
  <c r="O18" i="18"/>
  <c r="K24" i="18"/>
  <c r="O24" i="18"/>
  <c r="K25" i="18"/>
  <c r="O25" i="18"/>
  <c r="K26" i="18"/>
  <c r="O26" i="18"/>
  <c r="K27" i="18"/>
  <c r="O27" i="18"/>
  <c r="K28" i="18"/>
  <c r="O28" i="18"/>
  <c r="K29" i="18"/>
  <c r="O29" i="18"/>
  <c r="K30" i="18"/>
  <c r="S30" i="18" s="1"/>
  <c r="S8" i="20"/>
  <c r="K34" i="20"/>
  <c r="O34" i="20"/>
  <c r="K22" i="20"/>
  <c r="O22" i="20"/>
  <c r="K16" i="20"/>
  <c r="O16" i="20"/>
  <c r="K13" i="20"/>
  <c r="O13" i="20"/>
  <c r="K30" i="20"/>
  <c r="O30" i="20"/>
  <c r="K6" i="20"/>
  <c r="O6" i="20"/>
  <c r="K18" i="20"/>
  <c r="O18" i="20"/>
  <c r="K31" i="20"/>
  <c r="O31" i="20"/>
  <c r="K20" i="20"/>
  <c r="O20" i="20"/>
  <c r="K33" i="20"/>
  <c r="O33" i="20"/>
  <c r="K12" i="20"/>
  <c r="O12" i="20"/>
  <c r="K26" i="20"/>
  <c r="O26" i="20"/>
  <c r="K23" i="20"/>
  <c r="O23" i="20"/>
  <c r="K15" i="20"/>
  <c r="O15" i="20"/>
  <c r="K10" i="20"/>
  <c r="O10" i="20"/>
  <c r="K32" i="20"/>
  <c r="O32" i="20"/>
  <c r="K19" i="20"/>
  <c r="O19" i="20"/>
  <c r="K11" i="20"/>
  <c r="O11" i="20"/>
  <c r="K24" i="20"/>
  <c r="O24" i="20"/>
  <c r="K25" i="20"/>
  <c r="O25" i="20"/>
  <c r="K29" i="20"/>
  <c r="O29" i="20"/>
  <c r="K21" i="20"/>
  <c r="O21" i="20"/>
  <c r="K27" i="20"/>
  <c r="O27" i="20"/>
  <c r="K28" i="20"/>
  <c r="O28" i="20"/>
  <c r="K14" i="20"/>
  <c r="O14" i="20"/>
  <c r="K7" i="20"/>
  <c r="O7" i="20"/>
  <c r="K9" i="20"/>
  <c r="O9" i="20"/>
  <c r="K17" i="20"/>
  <c r="O17" i="20"/>
  <c r="K35" i="20"/>
  <c r="O35" i="20"/>
  <c r="K36" i="20"/>
  <c r="O36" i="20"/>
  <c r="K37" i="20"/>
  <c r="S37" i="20" s="1"/>
  <c r="R11" i="13"/>
  <c r="C34" i="17"/>
  <c r="P23" i="17"/>
  <c r="O23" i="17"/>
  <c r="L23" i="17"/>
  <c r="K23" i="17"/>
  <c r="P17" i="17"/>
  <c r="O17" i="17"/>
  <c r="L17" i="17"/>
  <c r="K17" i="17"/>
  <c r="P10" i="17"/>
  <c r="O10" i="17"/>
  <c r="L10" i="17"/>
  <c r="K10" i="17"/>
  <c r="P15" i="17"/>
  <c r="O15" i="17"/>
  <c r="L15" i="17"/>
  <c r="K15" i="17"/>
  <c r="P13" i="17"/>
  <c r="O13" i="17"/>
  <c r="L13" i="17"/>
  <c r="K13" i="17"/>
  <c r="P30" i="17"/>
  <c r="O30" i="17"/>
  <c r="L30" i="17"/>
  <c r="K30" i="17"/>
  <c r="P7" i="17"/>
  <c r="O7" i="17"/>
  <c r="L7" i="17"/>
  <c r="K7" i="17"/>
  <c r="P12" i="17"/>
  <c r="O12" i="17"/>
  <c r="L12" i="17"/>
  <c r="K12" i="17"/>
  <c r="P31" i="17"/>
  <c r="O31" i="17"/>
  <c r="L31" i="17"/>
  <c r="K31" i="17"/>
  <c r="P28" i="17"/>
  <c r="O28" i="17"/>
  <c r="L28" i="17"/>
  <c r="K28" i="17"/>
  <c r="P24" i="17"/>
  <c r="O24" i="17"/>
  <c r="L24" i="17"/>
  <c r="K24" i="17"/>
  <c r="P26" i="17"/>
  <c r="O26" i="17"/>
  <c r="L26" i="17"/>
  <c r="K26" i="17"/>
  <c r="P16" i="17"/>
  <c r="O16" i="17"/>
  <c r="L16" i="17"/>
  <c r="K16" i="17"/>
  <c r="P20" i="17"/>
  <c r="O20" i="17"/>
  <c r="L20" i="17"/>
  <c r="K20" i="17"/>
  <c r="P33" i="17"/>
  <c r="O33" i="17"/>
  <c r="L33" i="17"/>
  <c r="K33" i="17"/>
  <c r="P6" i="17"/>
  <c r="O6" i="17"/>
  <c r="L6" i="17"/>
  <c r="K6" i="17"/>
  <c r="P19" i="17"/>
  <c r="O19" i="17"/>
  <c r="L19" i="17"/>
  <c r="K19" i="17"/>
  <c r="P18" i="17"/>
  <c r="O18" i="17"/>
  <c r="L18" i="17"/>
  <c r="K18" i="17"/>
  <c r="P21" i="17"/>
  <c r="O21" i="17"/>
  <c r="L21" i="17"/>
  <c r="K21" i="17"/>
  <c r="P32" i="17"/>
  <c r="O32" i="17"/>
  <c r="L32" i="17"/>
  <c r="K32" i="17"/>
  <c r="P22" i="17"/>
  <c r="O22" i="17"/>
  <c r="L22" i="17"/>
  <c r="K22" i="17"/>
  <c r="P29" i="17"/>
  <c r="O29" i="17"/>
  <c r="L29" i="17"/>
  <c r="K29" i="17"/>
  <c r="P8" i="17"/>
  <c r="O8" i="17"/>
  <c r="L8" i="17"/>
  <c r="K8" i="17"/>
  <c r="P14" i="17"/>
  <c r="O14" i="17"/>
  <c r="L14" i="17"/>
  <c r="K14" i="17"/>
  <c r="P27" i="17"/>
  <c r="O27" i="17"/>
  <c r="L27" i="17"/>
  <c r="K27" i="17"/>
  <c r="S7" i="18" l="1"/>
  <c r="S29" i="18"/>
  <c r="S28" i="18"/>
  <c r="S21" i="18"/>
  <c r="S9" i="18"/>
  <c r="S22" i="18"/>
  <c r="S8" i="18"/>
  <c r="S25" i="18"/>
  <c r="S27" i="18"/>
  <c r="S26" i="18"/>
  <c r="S24" i="18"/>
  <c r="S18" i="18"/>
  <c r="S20" i="18"/>
  <c r="S15" i="18"/>
  <c r="S12" i="18"/>
  <c r="S10" i="18"/>
  <c r="S16" i="18"/>
  <c r="S17" i="18"/>
  <c r="S23" i="18"/>
  <c r="S11" i="18"/>
  <c r="S14" i="18"/>
  <c r="S19" i="18"/>
  <c r="S6" i="18"/>
  <c r="S13" i="18"/>
  <c r="O25" i="17"/>
  <c r="K25" i="17"/>
  <c r="S27" i="17"/>
  <c r="S8" i="17"/>
  <c r="S29" i="17"/>
  <c r="S32" i="17"/>
  <c r="S14" i="17"/>
  <c r="O9" i="17"/>
  <c r="K9" i="17"/>
  <c r="O11" i="17"/>
  <c r="K11" i="17"/>
  <c r="S20" i="20"/>
  <c r="S30" i="20"/>
  <c r="S34" i="20"/>
  <c r="S31" i="20"/>
  <c r="S18" i="20"/>
  <c r="S6" i="20"/>
  <c r="S13" i="20"/>
  <c r="S16" i="20"/>
  <c r="S22" i="20"/>
  <c r="S36" i="20"/>
  <c r="S35" i="20"/>
  <c r="S17" i="20"/>
  <c r="S9" i="20"/>
  <c r="S7" i="20"/>
  <c r="S14" i="20"/>
  <c r="S28" i="20"/>
  <c r="S27" i="20"/>
  <c r="S21" i="20"/>
  <c r="S29" i="20"/>
  <c r="S25" i="20"/>
  <c r="S24" i="20"/>
  <c r="S11" i="20"/>
  <c r="S19" i="20"/>
  <c r="S32" i="20"/>
  <c r="S10" i="20"/>
  <c r="S15" i="20"/>
  <c r="S23" i="20"/>
  <c r="S26" i="20"/>
  <c r="S12" i="20"/>
  <c r="S33" i="20"/>
  <c r="S22" i="17"/>
  <c r="S21" i="17"/>
  <c r="S18" i="17"/>
  <c r="S19" i="17"/>
  <c r="S6" i="17"/>
  <c r="S33" i="17"/>
  <c r="S20" i="17"/>
  <c r="S16" i="17"/>
  <c r="S26" i="17"/>
  <c r="S28" i="17"/>
  <c r="S31" i="17"/>
  <c r="S12" i="17"/>
  <c r="S7" i="17"/>
  <c r="S30" i="17"/>
  <c r="S13" i="17"/>
  <c r="S15" i="17"/>
  <c r="S17" i="17"/>
  <c r="S23" i="17"/>
  <c r="S10" i="17"/>
  <c r="S24" i="17"/>
  <c r="A8" i="18" l="1"/>
  <c r="A9" i="18"/>
  <c r="A23" i="18"/>
  <c r="A11" i="18"/>
  <c r="A19" i="18"/>
  <c r="A29" i="18"/>
  <c r="A6" i="18"/>
  <c r="A28" i="18"/>
  <c r="A7" i="18"/>
  <c r="A17" i="18"/>
  <c r="A26" i="18"/>
  <c r="A15" i="18"/>
  <c r="A12" i="18"/>
  <c r="A20" i="18"/>
  <c r="A24" i="18"/>
  <c r="A10" i="18"/>
  <c r="A25" i="18"/>
  <c r="A18" i="18"/>
  <c r="A21" i="18"/>
  <c r="A13" i="18"/>
  <c r="A22" i="18"/>
  <c r="A14" i="18"/>
  <c r="A30" i="18"/>
  <c r="A27" i="18"/>
  <c r="A16" i="18"/>
  <c r="S9" i="17"/>
  <c r="S25" i="17"/>
  <c r="S11" i="17"/>
  <c r="A7" i="20"/>
  <c r="A36" i="20"/>
  <c r="A9" i="20"/>
  <c r="A35" i="20"/>
  <c r="A37" i="20"/>
  <c r="A6" i="20"/>
  <c r="R6" i="16"/>
  <c r="C39" i="16"/>
  <c r="P38" i="16"/>
  <c r="L38" i="16"/>
  <c r="P30" i="16"/>
  <c r="L30" i="16"/>
  <c r="P20" i="16"/>
  <c r="L20" i="16"/>
  <c r="P22" i="16"/>
  <c r="L22" i="16"/>
  <c r="P33" i="16"/>
  <c r="L33" i="16"/>
  <c r="P9" i="16"/>
  <c r="L9" i="16"/>
  <c r="P34" i="16"/>
  <c r="L34" i="16"/>
  <c r="P29" i="16"/>
  <c r="L29" i="16"/>
  <c r="P21" i="16"/>
  <c r="L21" i="16"/>
  <c r="P10" i="16"/>
  <c r="L10" i="16"/>
  <c r="P15" i="16"/>
  <c r="L15" i="16"/>
  <c r="P31" i="16"/>
  <c r="L31" i="16"/>
  <c r="P32" i="16"/>
  <c r="L32" i="16"/>
  <c r="P16" i="16"/>
  <c r="L16" i="16"/>
  <c r="P23" i="16"/>
  <c r="L23" i="16"/>
  <c r="P24" i="16"/>
  <c r="L24" i="16"/>
  <c r="P11" i="16"/>
  <c r="O11" i="16"/>
  <c r="L11" i="16"/>
  <c r="K11" i="16"/>
  <c r="P37" i="16"/>
  <c r="O37" i="16"/>
  <c r="L37" i="16"/>
  <c r="K37" i="16"/>
  <c r="P13" i="16"/>
  <c r="O13" i="16"/>
  <c r="L13" i="16"/>
  <c r="K13" i="16"/>
  <c r="P25" i="16"/>
  <c r="O25" i="16"/>
  <c r="L25" i="16"/>
  <c r="K25" i="16"/>
  <c r="P26" i="16"/>
  <c r="O26" i="16"/>
  <c r="L26" i="16"/>
  <c r="K26" i="16"/>
  <c r="P8" i="16"/>
  <c r="O8" i="16"/>
  <c r="L8" i="16"/>
  <c r="P7" i="16"/>
  <c r="L7" i="16"/>
  <c r="K7" i="16"/>
  <c r="P17" i="16"/>
  <c r="O17" i="16"/>
  <c r="L17" i="16"/>
  <c r="K17" i="16"/>
  <c r="P14" i="16"/>
  <c r="O14" i="16"/>
  <c r="L14" i="16"/>
  <c r="K14" i="16"/>
  <c r="P6" i="16"/>
  <c r="O6" i="16"/>
  <c r="L6" i="16"/>
  <c r="K6" i="16"/>
  <c r="P19" i="16"/>
  <c r="O19" i="16"/>
  <c r="L19" i="16"/>
  <c r="K19" i="16"/>
  <c r="P12" i="16"/>
  <c r="O12" i="16"/>
  <c r="L12" i="16"/>
  <c r="K12" i="16"/>
  <c r="P35" i="16"/>
  <c r="O35" i="16"/>
  <c r="L35" i="16"/>
  <c r="K35" i="16"/>
  <c r="P18" i="16"/>
  <c r="O18" i="16"/>
  <c r="L18" i="16"/>
  <c r="K18" i="16"/>
  <c r="P36" i="16"/>
  <c r="O36" i="16"/>
  <c r="L36" i="16"/>
  <c r="K36" i="16"/>
  <c r="P28" i="16"/>
  <c r="O28" i="16"/>
  <c r="L28" i="16"/>
  <c r="K28" i="16"/>
  <c r="P27" i="16"/>
  <c r="O27" i="16"/>
  <c r="L27" i="16"/>
  <c r="K27" i="16"/>
  <c r="A11" i="17" l="1"/>
  <c r="A9" i="17"/>
  <c r="A25" i="17"/>
  <c r="A23" i="17"/>
  <c r="A12" i="17"/>
  <c r="A19" i="17"/>
  <c r="A7" i="17"/>
  <c r="A27" i="17"/>
  <c r="A16" i="17"/>
  <c r="A29" i="17"/>
  <c r="A21" i="17"/>
  <c r="A33" i="17"/>
  <c r="A14" i="17"/>
  <c r="A17" i="17"/>
  <c r="A20" i="17"/>
  <c r="A31" i="17"/>
  <c r="A13" i="17"/>
  <c r="A10" i="17"/>
  <c r="A22" i="17"/>
  <c r="A8" i="17"/>
  <c r="A18" i="17"/>
  <c r="A32" i="17"/>
  <c r="A15" i="17"/>
  <c r="A6" i="17"/>
  <c r="A26" i="17"/>
  <c r="A28" i="17"/>
  <c r="A30" i="17"/>
  <c r="A24" i="17"/>
  <c r="S26" i="16"/>
  <c r="S27" i="16"/>
  <c r="S28" i="16"/>
  <c r="O7" i="16"/>
  <c r="S7" i="16" s="1"/>
  <c r="S25" i="16"/>
  <c r="S13" i="16"/>
  <c r="S37" i="16"/>
  <c r="S11" i="16"/>
  <c r="K24" i="16"/>
  <c r="O24" i="16"/>
  <c r="K23" i="16"/>
  <c r="O23" i="16"/>
  <c r="K16" i="16"/>
  <c r="O16" i="16"/>
  <c r="K32" i="16"/>
  <c r="O32" i="16"/>
  <c r="K31" i="16"/>
  <c r="S36" i="16"/>
  <c r="S18" i="16"/>
  <c r="S35" i="16"/>
  <c r="S12" i="16"/>
  <c r="S19" i="16"/>
  <c r="S6" i="16"/>
  <c r="S14" i="16"/>
  <c r="S17" i="16"/>
  <c r="K8" i="16"/>
  <c r="S8" i="16" s="1"/>
  <c r="O31" i="16"/>
  <c r="K15" i="16"/>
  <c r="O15" i="16"/>
  <c r="K10" i="16"/>
  <c r="O10" i="16"/>
  <c r="K21" i="16"/>
  <c r="O21" i="16"/>
  <c r="K29" i="16"/>
  <c r="O29" i="16"/>
  <c r="K34" i="16"/>
  <c r="O34" i="16"/>
  <c r="K9" i="16"/>
  <c r="O9" i="16"/>
  <c r="K33" i="16"/>
  <c r="O33" i="16"/>
  <c r="K22" i="16"/>
  <c r="O22" i="16"/>
  <c r="K20" i="16"/>
  <c r="O20" i="16"/>
  <c r="K30" i="16"/>
  <c r="O30" i="16"/>
  <c r="K38" i="16"/>
  <c r="O38" i="16"/>
  <c r="N30" i="15"/>
  <c r="N20" i="15"/>
  <c r="L41" i="15"/>
  <c r="P41" i="15"/>
  <c r="L28" i="15"/>
  <c r="P28" i="15"/>
  <c r="L10" i="15"/>
  <c r="P10" i="15"/>
  <c r="L13" i="15"/>
  <c r="P13" i="15"/>
  <c r="L42" i="15"/>
  <c r="P42" i="15"/>
  <c r="L43" i="15"/>
  <c r="P43" i="15"/>
  <c r="L44" i="15"/>
  <c r="P44" i="15"/>
  <c r="L45" i="15"/>
  <c r="P45" i="15"/>
  <c r="C47" i="15"/>
  <c r="O46" i="15" s="1"/>
  <c r="P46" i="15"/>
  <c r="L46" i="15"/>
  <c r="P29" i="15"/>
  <c r="L29" i="15"/>
  <c r="P22" i="15"/>
  <c r="L22" i="15"/>
  <c r="P20" i="15"/>
  <c r="L20" i="15"/>
  <c r="P36" i="15"/>
  <c r="L36" i="15"/>
  <c r="P9" i="15"/>
  <c r="L9" i="15"/>
  <c r="P15" i="15"/>
  <c r="L15" i="15"/>
  <c r="P26" i="15"/>
  <c r="L26" i="15"/>
  <c r="P37" i="15"/>
  <c r="L37" i="15"/>
  <c r="P31" i="15"/>
  <c r="L31" i="15"/>
  <c r="P30" i="15"/>
  <c r="L30" i="15"/>
  <c r="P14" i="15"/>
  <c r="L14" i="15"/>
  <c r="P16" i="15"/>
  <c r="L16" i="15"/>
  <c r="P12" i="15"/>
  <c r="L12" i="15"/>
  <c r="P35" i="15"/>
  <c r="L35" i="15"/>
  <c r="P18" i="15"/>
  <c r="L18" i="15"/>
  <c r="P24" i="15"/>
  <c r="L24" i="15"/>
  <c r="P33" i="15"/>
  <c r="L33" i="15"/>
  <c r="P17" i="15"/>
  <c r="L17" i="15"/>
  <c r="P25" i="15"/>
  <c r="L25" i="15"/>
  <c r="P6" i="15"/>
  <c r="O6" i="15"/>
  <c r="L6" i="15"/>
  <c r="K6" i="15"/>
  <c r="P27" i="15"/>
  <c r="O27" i="15"/>
  <c r="L27" i="15"/>
  <c r="K27" i="15"/>
  <c r="P39" i="15"/>
  <c r="O39" i="15"/>
  <c r="L39" i="15"/>
  <c r="K39" i="15"/>
  <c r="P19" i="15"/>
  <c r="O19" i="15"/>
  <c r="L19" i="15"/>
  <c r="K19" i="15"/>
  <c r="P21" i="15"/>
  <c r="O21" i="15"/>
  <c r="L21" i="15"/>
  <c r="K21" i="15"/>
  <c r="P40" i="15"/>
  <c r="O40" i="15"/>
  <c r="L40" i="15"/>
  <c r="K40" i="15"/>
  <c r="P32" i="15"/>
  <c r="O32" i="15"/>
  <c r="L32" i="15"/>
  <c r="K32" i="15"/>
  <c r="P8" i="15"/>
  <c r="O8" i="15"/>
  <c r="L8" i="15"/>
  <c r="K8" i="15"/>
  <c r="P23" i="15"/>
  <c r="O23" i="15"/>
  <c r="L23" i="15"/>
  <c r="K23" i="15"/>
  <c r="P34" i="15"/>
  <c r="O34" i="15"/>
  <c r="L34" i="15"/>
  <c r="K34" i="15"/>
  <c r="P11" i="15"/>
  <c r="O11" i="15"/>
  <c r="L11" i="15"/>
  <c r="K11" i="15"/>
  <c r="P38" i="15"/>
  <c r="O38" i="15"/>
  <c r="L38" i="15"/>
  <c r="K38" i="15"/>
  <c r="P7" i="15"/>
  <c r="O7" i="15"/>
  <c r="L7" i="15"/>
  <c r="K7" i="15"/>
  <c r="S31" i="16" l="1"/>
  <c r="S38" i="16"/>
  <c r="S30" i="16"/>
  <c r="S20" i="16"/>
  <c r="S22" i="16"/>
  <c r="S33" i="16"/>
  <c r="S9" i="16"/>
  <c r="S34" i="16"/>
  <c r="S29" i="16"/>
  <c r="S32" i="16"/>
  <c r="S16" i="16"/>
  <c r="S23" i="16"/>
  <c r="S24" i="16"/>
  <c r="S21" i="16"/>
  <c r="S10" i="16"/>
  <c r="S15" i="16"/>
  <c r="O45" i="15"/>
  <c r="K45" i="15"/>
  <c r="O44" i="15"/>
  <c r="K44" i="15"/>
  <c r="O43" i="15"/>
  <c r="K43" i="15"/>
  <c r="O42" i="15"/>
  <c r="K42" i="15"/>
  <c r="O13" i="15"/>
  <c r="K13" i="15"/>
  <c r="O10" i="15"/>
  <c r="K10" i="15"/>
  <c r="O28" i="15"/>
  <c r="K28" i="15"/>
  <c r="O41" i="15"/>
  <c r="K41" i="15"/>
  <c r="K25" i="15"/>
  <c r="O25" i="15"/>
  <c r="K17" i="15"/>
  <c r="O17" i="15"/>
  <c r="K33" i="15"/>
  <c r="O33" i="15"/>
  <c r="K24" i="15"/>
  <c r="O24" i="15"/>
  <c r="K18" i="15"/>
  <c r="O18" i="15"/>
  <c r="K35" i="15"/>
  <c r="O35" i="15"/>
  <c r="K12" i="15"/>
  <c r="O12" i="15"/>
  <c r="K16" i="15"/>
  <c r="S7" i="15"/>
  <c r="S38" i="15"/>
  <c r="S11" i="15"/>
  <c r="S34" i="15"/>
  <c r="S23" i="15"/>
  <c r="S8" i="15"/>
  <c r="S32" i="15"/>
  <c r="S40" i="15"/>
  <c r="S21" i="15"/>
  <c r="S19" i="15"/>
  <c r="S39" i="15"/>
  <c r="S27" i="15"/>
  <c r="S6" i="15"/>
  <c r="O16" i="15"/>
  <c r="K14" i="15"/>
  <c r="O14" i="15"/>
  <c r="K30" i="15"/>
  <c r="O30" i="15"/>
  <c r="K31" i="15"/>
  <c r="O31" i="15"/>
  <c r="K37" i="15"/>
  <c r="O37" i="15"/>
  <c r="K26" i="15"/>
  <c r="O26" i="15"/>
  <c r="K15" i="15"/>
  <c r="O15" i="15"/>
  <c r="K9" i="15"/>
  <c r="O9" i="15"/>
  <c r="K36" i="15"/>
  <c r="O36" i="15"/>
  <c r="K20" i="15"/>
  <c r="O20" i="15"/>
  <c r="K22" i="15"/>
  <c r="O22" i="15"/>
  <c r="K29" i="15"/>
  <c r="O29" i="15"/>
  <c r="K46" i="15"/>
  <c r="S46" i="15" s="1"/>
  <c r="R38" i="14"/>
  <c r="L27" i="14"/>
  <c r="P27" i="14"/>
  <c r="L41" i="14"/>
  <c r="P41" i="14"/>
  <c r="L16" i="14"/>
  <c r="P16" i="14"/>
  <c r="C42" i="14"/>
  <c r="P15" i="14"/>
  <c r="L15" i="14"/>
  <c r="P18" i="14"/>
  <c r="L18" i="14"/>
  <c r="P6" i="14"/>
  <c r="L6" i="14"/>
  <c r="P32" i="14"/>
  <c r="L32" i="14"/>
  <c r="P39" i="14"/>
  <c r="L39" i="14"/>
  <c r="P35" i="14"/>
  <c r="L35" i="14"/>
  <c r="P24" i="14"/>
  <c r="L24" i="14"/>
  <c r="P34" i="14"/>
  <c r="L34" i="14"/>
  <c r="P12" i="14"/>
  <c r="L12" i="14"/>
  <c r="P21" i="14"/>
  <c r="L21" i="14"/>
  <c r="P29" i="14"/>
  <c r="L29" i="14"/>
  <c r="P19" i="14"/>
  <c r="L19" i="14"/>
  <c r="P38" i="14"/>
  <c r="L38" i="14"/>
  <c r="P9" i="14"/>
  <c r="L9" i="14"/>
  <c r="P10" i="14"/>
  <c r="L10" i="14"/>
  <c r="P17" i="14"/>
  <c r="L17" i="14"/>
  <c r="P13" i="14"/>
  <c r="L13" i="14"/>
  <c r="P7" i="14"/>
  <c r="L7" i="14"/>
  <c r="P11" i="14"/>
  <c r="L11" i="14"/>
  <c r="P23" i="14"/>
  <c r="L23" i="14"/>
  <c r="P22" i="14"/>
  <c r="L22" i="14"/>
  <c r="P28" i="14"/>
  <c r="L28" i="14"/>
  <c r="P36" i="14"/>
  <c r="L36" i="14"/>
  <c r="P20" i="14"/>
  <c r="L20" i="14"/>
  <c r="P25" i="14"/>
  <c r="L25" i="14"/>
  <c r="P31" i="14"/>
  <c r="L31" i="14"/>
  <c r="P14" i="14"/>
  <c r="L14" i="14"/>
  <c r="P8" i="14"/>
  <c r="L8" i="14"/>
  <c r="P40" i="14"/>
  <c r="L40" i="14"/>
  <c r="P33" i="14"/>
  <c r="L33" i="14"/>
  <c r="P30" i="14"/>
  <c r="L30" i="14"/>
  <c r="P26" i="14"/>
  <c r="L26" i="14"/>
  <c r="P37" i="14"/>
  <c r="L37" i="14"/>
  <c r="A9" i="16" l="1"/>
  <c r="A34" i="16"/>
  <c r="A7" i="16"/>
  <c r="A35" i="16"/>
  <c r="A12" i="16"/>
  <c r="A22" i="16"/>
  <c r="A38" i="16"/>
  <c r="A30" i="16"/>
  <c r="A8" i="16"/>
  <c r="A32" i="16"/>
  <c r="A36" i="16"/>
  <c r="A6" i="16"/>
  <c r="A16" i="16"/>
  <c r="A10" i="16"/>
  <c r="A21" i="16"/>
  <c r="A28" i="16"/>
  <c r="A24" i="16"/>
  <c r="A26" i="16"/>
  <c r="A18" i="16"/>
  <c r="A37" i="16"/>
  <c r="A17" i="16"/>
  <c r="A20" i="16"/>
  <c r="A29" i="16"/>
  <c r="A31" i="16"/>
  <c r="A23" i="16"/>
  <c r="A33" i="16"/>
  <c r="A11" i="16"/>
  <c r="A25" i="16"/>
  <c r="A27" i="16"/>
  <c r="A15" i="16"/>
  <c r="A19" i="16"/>
  <c r="A13" i="16"/>
  <c r="A14" i="16"/>
  <c r="S41" i="15"/>
  <c r="S28" i="15"/>
  <c r="S10" i="15"/>
  <c r="S13" i="15"/>
  <c r="S42" i="15"/>
  <c r="S43" i="15"/>
  <c r="S44" i="15"/>
  <c r="S45" i="15"/>
  <c r="S16" i="15"/>
  <c r="S12" i="15"/>
  <c r="S35" i="15"/>
  <c r="S18" i="15"/>
  <c r="S24" i="15"/>
  <c r="S33" i="15"/>
  <c r="S17" i="15"/>
  <c r="S25" i="15"/>
  <c r="S14" i="15"/>
  <c r="S20" i="15"/>
  <c r="S36" i="15"/>
  <c r="S9" i="15"/>
  <c r="S15" i="15"/>
  <c r="S26" i="15"/>
  <c r="S37" i="15"/>
  <c r="S31" i="15"/>
  <c r="S30" i="15"/>
  <c r="S29" i="15"/>
  <c r="S22" i="15"/>
  <c r="O17" i="14"/>
  <c r="O25" i="14"/>
  <c r="O26" i="14"/>
  <c r="O24" i="14"/>
  <c r="O16" i="14"/>
  <c r="O27" i="14"/>
  <c r="K18" i="14"/>
  <c r="K19" i="14"/>
  <c r="O9" i="14"/>
  <c r="O13" i="14"/>
  <c r="O40" i="14"/>
  <c r="O33" i="14"/>
  <c r="O7" i="14"/>
  <c r="O11" i="14"/>
  <c r="O14" i="14"/>
  <c r="O6" i="14"/>
  <c r="O22" i="14"/>
  <c r="O31" i="14"/>
  <c r="O36" i="14"/>
  <c r="O20" i="14"/>
  <c r="O30" i="14"/>
  <c r="O19" i="14"/>
  <c r="O41" i="14"/>
  <c r="O12" i="14"/>
  <c r="O18" i="14"/>
  <c r="O38" i="14"/>
  <c r="O15" i="14"/>
  <c r="O34" i="14"/>
  <c r="O37" i="14"/>
  <c r="O29" i="14"/>
  <c r="O32" i="14"/>
  <c r="O28" i="14"/>
  <c r="O10" i="14"/>
  <c r="O39" i="14"/>
  <c r="O23" i="14"/>
  <c r="O21" i="14"/>
  <c r="O35" i="14"/>
  <c r="O8" i="14"/>
  <c r="K41" i="14"/>
  <c r="K16" i="14"/>
  <c r="K27" i="14"/>
  <c r="K37" i="14"/>
  <c r="K26" i="14"/>
  <c r="K33" i="14"/>
  <c r="K14" i="14"/>
  <c r="K25" i="14"/>
  <c r="K36" i="14"/>
  <c r="K22" i="14"/>
  <c r="K11" i="14"/>
  <c r="K17" i="14"/>
  <c r="K9" i="14"/>
  <c r="K21" i="14"/>
  <c r="K34" i="14"/>
  <c r="K35" i="14"/>
  <c r="K32" i="14"/>
  <c r="K30" i="14"/>
  <c r="K40" i="14"/>
  <c r="K8" i="14"/>
  <c r="K31" i="14"/>
  <c r="K20" i="14"/>
  <c r="K28" i="14"/>
  <c r="K23" i="14"/>
  <c r="K7" i="14"/>
  <c r="K13" i="14"/>
  <c r="K10" i="14"/>
  <c r="K38" i="14"/>
  <c r="K29" i="14"/>
  <c r="K12" i="14"/>
  <c r="K24" i="14"/>
  <c r="K39" i="14"/>
  <c r="K6" i="14"/>
  <c r="K15" i="14"/>
  <c r="A45" i="15" l="1"/>
  <c r="A43" i="15"/>
  <c r="A20" i="15"/>
  <c r="A9" i="15"/>
  <c r="A44" i="15"/>
  <c r="A42" i="15"/>
  <c r="A36" i="15"/>
  <c r="A15" i="15"/>
  <c r="A26" i="15"/>
  <c r="A16" i="15"/>
  <c r="A14" i="15"/>
  <c r="A34" i="15"/>
  <c r="A38" i="15"/>
  <c r="A39" i="15"/>
  <c r="A31" i="15"/>
  <c r="A13" i="15"/>
  <c r="A8" i="15"/>
  <c r="A24" i="15"/>
  <c r="A22" i="15"/>
  <c r="A7" i="15"/>
  <c r="A10" i="15"/>
  <c r="A33" i="15"/>
  <c r="A35" i="15"/>
  <c r="A37" i="15"/>
  <c r="A32" i="15"/>
  <c r="A28" i="15"/>
  <c r="A18" i="15"/>
  <c r="A12" i="15"/>
  <c r="A23" i="15"/>
  <c r="A29" i="15"/>
  <c r="A30" i="15"/>
  <c r="A19" i="15"/>
  <c r="A21" i="15"/>
  <c r="A25" i="15"/>
  <c r="A40" i="15"/>
  <c r="A11" i="15"/>
  <c r="A17" i="15"/>
  <c r="A6" i="15"/>
  <c r="A27" i="15"/>
  <c r="A41" i="15"/>
  <c r="A46" i="15"/>
  <c r="S15" i="14"/>
  <c r="S11" i="14"/>
  <c r="S36" i="14"/>
  <c r="S14" i="14"/>
  <c r="S26" i="14"/>
  <c r="S32" i="14"/>
  <c r="S34" i="14"/>
  <c r="S19" i="14"/>
  <c r="S17" i="14"/>
  <c r="S37" i="14"/>
  <c r="S35" i="14"/>
  <c r="S6" i="14"/>
  <c r="S24" i="14"/>
  <c r="S10" i="14"/>
  <c r="S7" i="14"/>
  <c r="S28" i="14"/>
  <c r="S31" i="14"/>
  <c r="S40" i="14"/>
  <c r="S25" i="14"/>
  <c r="S33" i="14"/>
  <c r="S41" i="14"/>
  <c r="S18" i="14"/>
  <c r="S9" i="14"/>
  <c r="S22" i="14"/>
  <c r="S12" i="14"/>
  <c r="S8" i="14"/>
  <c r="S16" i="14"/>
  <c r="S27" i="14"/>
  <c r="S38" i="14"/>
  <c r="S23" i="14"/>
  <c r="S39" i="14"/>
  <c r="S13" i="14"/>
  <c r="S20" i="14"/>
  <c r="S30" i="14"/>
  <c r="S29" i="14"/>
  <c r="S21" i="14"/>
  <c r="A40" i="14" l="1"/>
  <c r="A37" i="14"/>
  <c r="A38" i="14"/>
  <c r="A39" i="14"/>
  <c r="A17" i="14"/>
  <c r="A16" i="14"/>
  <c r="A14" i="14"/>
  <c r="A12" i="14"/>
  <c r="A24" i="14"/>
  <c r="A32" i="14"/>
  <c r="A33" i="14"/>
  <c r="A7" i="14"/>
  <c r="A31" i="14"/>
  <c r="A23" i="14"/>
  <c r="A10" i="14"/>
  <c r="A35" i="14"/>
  <c r="A20" i="14"/>
  <c r="A18" i="14"/>
  <c r="A9" i="14"/>
  <c r="A29" i="14"/>
  <c r="A6" i="14"/>
  <c r="A22" i="14"/>
  <c r="A41" i="14"/>
  <c r="A11" i="14"/>
  <c r="A19" i="14"/>
  <c r="A27" i="14"/>
  <c r="A36" i="14"/>
  <c r="A15" i="14"/>
  <c r="A28" i="14"/>
  <c r="A8" i="14"/>
  <c r="A26" i="14"/>
  <c r="A13" i="14"/>
  <c r="A21" i="14"/>
  <c r="A25" i="14"/>
  <c r="A30" i="14"/>
  <c r="A34" i="14"/>
  <c r="C42" i="12" l="1"/>
  <c r="K7" i="12" s="1"/>
  <c r="K6" i="12" l="1"/>
  <c r="K38" i="12"/>
  <c r="K34" i="12"/>
  <c r="K30" i="12"/>
  <c r="K26" i="12"/>
  <c r="K22" i="12"/>
  <c r="K18" i="12"/>
  <c r="K14" i="12"/>
  <c r="K10" i="12"/>
  <c r="K40" i="12"/>
  <c r="K36" i="12"/>
  <c r="K32" i="12"/>
  <c r="K28" i="12"/>
  <c r="K24" i="12"/>
  <c r="K20" i="12"/>
  <c r="K16" i="12"/>
  <c r="K12" i="12"/>
  <c r="K8" i="12"/>
  <c r="K41" i="12"/>
  <c r="K39" i="12"/>
  <c r="K37" i="12"/>
  <c r="K35" i="12"/>
  <c r="K33" i="12"/>
  <c r="K31" i="12"/>
  <c r="K29" i="12"/>
  <c r="K27" i="12"/>
  <c r="K25" i="12"/>
  <c r="K23" i="12"/>
  <c r="K21" i="12"/>
  <c r="K19" i="12"/>
  <c r="K17" i="12"/>
  <c r="K15" i="12"/>
  <c r="K13" i="12"/>
  <c r="K11" i="12"/>
  <c r="K9" i="12"/>
  <c r="R18" i="12"/>
  <c r="P30" i="12"/>
  <c r="L30" i="12"/>
  <c r="P15" i="12"/>
  <c r="P39" i="12"/>
  <c r="P26" i="12"/>
  <c r="P7" i="12"/>
  <c r="L26" i="12"/>
  <c r="L7" i="12"/>
  <c r="L15" i="12"/>
  <c r="L39" i="12"/>
  <c r="P9" i="12"/>
  <c r="P33" i="12"/>
  <c r="P17" i="12"/>
  <c r="P11" i="12"/>
  <c r="P8" i="12"/>
  <c r="P10" i="12"/>
  <c r="P24" i="12"/>
  <c r="P6" i="12"/>
  <c r="P21" i="12"/>
  <c r="L9" i="12"/>
  <c r="L33" i="12"/>
  <c r="L17" i="12"/>
  <c r="L11" i="12"/>
  <c r="L8" i="12"/>
  <c r="L10" i="12"/>
  <c r="L24" i="12"/>
  <c r="L6" i="12"/>
  <c r="L21" i="12"/>
  <c r="C31" i="13"/>
  <c r="O30" i="13" s="1"/>
  <c r="P30" i="13"/>
  <c r="L30" i="13"/>
  <c r="P29" i="13"/>
  <c r="L29" i="13"/>
  <c r="P28" i="13"/>
  <c r="L28" i="13"/>
  <c r="P27" i="13"/>
  <c r="L27" i="13"/>
  <c r="P26" i="13"/>
  <c r="L26" i="13"/>
  <c r="P25" i="13"/>
  <c r="L25" i="13"/>
  <c r="P24" i="13"/>
  <c r="L24" i="13"/>
  <c r="P23" i="13"/>
  <c r="L23" i="13"/>
  <c r="P22" i="13"/>
  <c r="L22" i="13"/>
  <c r="P21" i="13"/>
  <c r="L21" i="13"/>
  <c r="P20" i="13"/>
  <c r="L20" i="13"/>
  <c r="P19" i="13"/>
  <c r="L19" i="13"/>
  <c r="P18" i="13"/>
  <c r="L18" i="13"/>
  <c r="P17" i="13"/>
  <c r="L17" i="13"/>
  <c r="P13" i="13"/>
  <c r="L13" i="13"/>
  <c r="P8" i="13"/>
  <c r="L8" i="13"/>
  <c r="P11" i="13"/>
  <c r="L11" i="13"/>
  <c r="P16" i="13"/>
  <c r="L16" i="13"/>
  <c r="P12" i="13"/>
  <c r="L12" i="13"/>
  <c r="P15" i="13"/>
  <c r="L15" i="13"/>
  <c r="P9" i="13"/>
  <c r="L9" i="13"/>
  <c r="P6" i="13"/>
  <c r="L6" i="13"/>
  <c r="P14" i="13"/>
  <c r="L14" i="13"/>
  <c r="P7" i="13"/>
  <c r="L7" i="13"/>
  <c r="P10" i="13"/>
  <c r="L10" i="13"/>
  <c r="S30" i="12" l="1"/>
  <c r="K14" i="13"/>
  <c r="O10" i="13"/>
  <c r="K12" i="13"/>
  <c r="O7" i="13"/>
  <c r="K9" i="13"/>
  <c r="O14" i="13"/>
  <c r="K13" i="13"/>
  <c r="O6" i="13"/>
  <c r="K8" i="13"/>
  <c r="O9" i="13"/>
  <c r="K15" i="13"/>
  <c r="O15" i="13"/>
  <c r="K11" i="13"/>
  <c r="O12" i="13"/>
  <c r="K16" i="13"/>
  <c r="O16" i="13"/>
  <c r="K10" i="13"/>
  <c r="O11" i="13"/>
  <c r="K6" i="13"/>
  <c r="O8" i="13"/>
  <c r="K7" i="13"/>
  <c r="O13" i="13"/>
  <c r="K17" i="13"/>
  <c r="O17" i="13"/>
  <c r="K18" i="13"/>
  <c r="O18" i="13"/>
  <c r="K19" i="13"/>
  <c r="O19" i="13"/>
  <c r="K20" i="13"/>
  <c r="O20" i="13"/>
  <c r="K21" i="13"/>
  <c r="O21" i="13"/>
  <c r="K22" i="13"/>
  <c r="O22" i="13"/>
  <c r="K23" i="13"/>
  <c r="O23" i="13"/>
  <c r="K24" i="13"/>
  <c r="O24" i="13"/>
  <c r="K25" i="13"/>
  <c r="O25" i="13"/>
  <c r="K26" i="13"/>
  <c r="O26" i="13"/>
  <c r="K27" i="13"/>
  <c r="O27" i="13"/>
  <c r="K28" i="13"/>
  <c r="O28" i="13"/>
  <c r="K29" i="13"/>
  <c r="O29" i="13"/>
  <c r="K30" i="13"/>
  <c r="S30" i="13" s="1"/>
  <c r="R28" i="11"/>
  <c r="R36" i="11"/>
  <c r="L26" i="11"/>
  <c r="P26" i="11"/>
  <c r="L22" i="11"/>
  <c r="P22" i="11"/>
  <c r="L18" i="11"/>
  <c r="P18" i="11"/>
  <c r="L42" i="11"/>
  <c r="P42" i="11"/>
  <c r="L17" i="11"/>
  <c r="P17" i="11"/>
  <c r="L23" i="11"/>
  <c r="P23" i="11"/>
  <c r="L6" i="11"/>
  <c r="P6" i="11"/>
  <c r="L14" i="11"/>
  <c r="P14" i="11"/>
  <c r="L27" i="11"/>
  <c r="P27" i="11"/>
  <c r="L21" i="11"/>
  <c r="P21" i="11"/>
  <c r="L37" i="11"/>
  <c r="P37" i="11"/>
  <c r="L41" i="11"/>
  <c r="P41" i="11"/>
  <c r="L35" i="11"/>
  <c r="P35" i="11"/>
  <c r="L12" i="11"/>
  <c r="P12" i="11"/>
  <c r="L39" i="11"/>
  <c r="P39" i="11"/>
  <c r="L29" i="11"/>
  <c r="P29" i="11"/>
  <c r="L33" i="11"/>
  <c r="P33" i="11"/>
  <c r="L13" i="11"/>
  <c r="P13" i="11"/>
  <c r="P20" i="12"/>
  <c r="L20" i="12"/>
  <c r="P16" i="12"/>
  <c r="L16" i="12"/>
  <c r="P13" i="12"/>
  <c r="L13" i="12"/>
  <c r="P32" i="12"/>
  <c r="L32" i="12"/>
  <c r="P14" i="12"/>
  <c r="L14" i="12"/>
  <c r="P31" i="12"/>
  <c r="L31" i="12"/>
  <c r="P27" i="12"/>
  <c r="L27" i="12"/>
  <c r="P23" i="12"/>
  <c r="L23" i="12"/>
  <c r="P22" i="12"/>
  <c r="L22" i="12"/>
  <c r="P29" i="12"/>
  <c r="L29" i="12"/>
  <c r="P38" i="12"/>
  <c r="L38" i="12"/>
  <c r="P41" i="12"/>
  <c r="L41" i="12"/>
  <c r="P12" i="12"/>
  <c r="L12" i="12"/>
  <c r="P19" i="12"/>
  <c r="L19" i="12"/>
  <c r="P25" i="12"/>
  <c r="L25" i="12"/>
  <c r="P40" i="12"/>
  <c r="L40" i="12"/>
  <c r="P34" i="12"/>
  <c r="L34" i="12"/>
  <c r="P18" i="12"/>
  <c r="L18" i="12"/>
  <c r="P36" i="12"/>
  <c r="L36" i="12"/>
  <c r="P35" i="12"/>
  <c r="L35" i="12"/>
  <c r="P37" i="12"/>
  <c r="L37" i="12"/>
  <c r="P28" i="12"/>
  <c r="L28" i="12"/>
  <c r="S26" i="12" l="1"/>
  <c r="O32" i="12"/>
  <c r="S32" i="12" s="1"/>
  <c r="S28" i="12"/>
  <c r="S21" i="12"/>
  <c r="S15" i="12"/>
  <c r="O39" i="12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3" i="13"/>
  <c r="S8" i="13"/>
  <c r="S11" i="13"/>
  <c r="S16" i="13"/>
  <c r="S12" i="13"/>
  <c r="S15" i="13"/>
  <c r="S9" i="13"/>
  <c r="S6" i="13"/>
  <c r="S14" i="13"/>
  <c r="S7" i="13"/>
  <c r="S10" i="13"/>
  <c r="L10" i="10"/>
  <c r="P10" i="10"/>
  <c r="L28" i="10"/>
  <c r="P28" i="10"/>
  <c r="P11" i="10"/>
  <c r="L25" i="10"/>
  <c r="P25" i="10"/>
  <c r="L30" i="10"/>
  <c r="P30" i="10"/>
  <c r="L16" i="10"/>
  <c r="P16" i="10"/>
  <c r="L17" i="10"/>
  <c r="P17" i="10"/>
  <c r="L22" i="10"/>
  <c r="P22" i="10"/>
  <c r="L7" i="10"/>
  <c r="L27" i="10"/>
  <c r="P27" i="10"/>
  <c r="L24" i="10"/>
  <c r="P24" i="10"/>
  <c r="L37" i="10"/>
  <c r="P37" i="10"/>
  <c r="L18" i="10"/>
  <c r="P18" i="10"/>
  <c r="P9" i="10"/>
  <c r="C45" i="11"/>
  <c r="P44" i="11"/>
  <c r="L44" i="11"/>
  <c r="P43" i="11"/>
  <c r="L43" i="11"/>
  <c r="P8" i="11"/>
  <c r="L8" i="11"/>
  <c r="P36" i="11"/>
  <c r="L36" i="11"/>
  <c r="P11" i="11"/>
  <c r="L11" i="11"/>
  <c r="P25" i="11"/>
  <c r="L25" i="11"/>
  <c r="P31" i="11"/>
  <c r="L31" i="11"/>
  <c r="P19" i="11"/>
  <c r="L19" i="11"/>
  <c r="P15" i="11"/>
  <c r="L15" i="11"/>
  <c r="P24" i="11"/>
  <c r="L24" i="11"/>
  <c r="P7" i="11"/>
  <c r="L7" i="11"/>
  <c r="P30" i="11"/>
  <c r="L30" i="11"/>
  <c r="P16" i="11"/>
  <c r="L16" i="11"/>
  <c r="P38" i="11"/>
  <c r="L38" i="11"/>
  <c r="P40" i="11"/>
  <c r="L40" i="11"/>
  <c r="P34" i="11"/>
  <c r="L34" i="11"/>
  <c r="P28" i="11"/>
  <c r="L28" i="11"/>
  <c r="P9" i="11"/>
  <c r="L9" i="11"/>
  <c r="P10" i="11"/>
  <c r="L10" i="11"/>
  <c r="P20" i="11"/>
  <c r="L20" i="11"/>
  <c r="P32" i="11"/>
  <c r="L32" i="11"/>
  <c r="S6" i="12" l="1"/>
  <c r="S24" i="12"/>
  <c r="S18" i="12"/>
  <c r="S41" i="12"/>
  <c r="S23" i="12"/>
  <c r="S40" i="12"/>
  <c r="S35" i="12"/>
  <c r="S29" i="12"/>
  <c r="S19" i="12"/>
  <c r="S31" i="12"/>
  <c r="S14" i="12"/>
  <c r="S27" i="12"/>
  <c r="S22" i="12"/>
  <c r="S38" i="12"/>
  <c r="S12" i="12"/>
  <c r="S25" i="12"/>
  <c r="S34" i="12"/>
  <c r="S36" i="12"/>
  <c r="S37" i="12"/>
  <c r="S10" i="12"/>
  <c r="S8" i="12"/>
  <c r="S9" i="12"/>
  <c r="S33" i="12"/>
  <c r="S39" i="12"/>
  <c r="S20" i="12"/>
  <c r="S16" i="12"/>
  <c r="S13" i="12"/>
  <c r="S7" i="12"/>
  <c r="S17" i="12"/>
  <c r="S11" i="12"/>
  <c r="A7" i="13"/>
  <c r="A6" i="13"/>
  <c r="A17" i="13"/>
  <c r="A19" i="13"/>
  <c r="A21" i="13"/>
  <c r="A23" i="13"/>
  <c r="A25" i="13"/>
  <c r="A27" i="13"/>
  <c r="A29" i="13"/>
  <c r="A9" i="13"/>
  <c r="A18" i="13"/>
  <c r="A20" i="13"/>
  <c r="A22" i="13"/>
  <c r="A24" i="13"/>
  <c r="A26" i="13"/>
  <c r="A28" i="13"/>
  <c r="A30" i="13"/>
  <c r="K42" i="11"/>
  <c r="O42" i="11"/>
  <c r="K37" i="11"/>
  <c r="O41" i="11"/>
  <c r="O35" i="11"/>
  <c r="O44" i="11"/>
  <c r="K39" i="11"/>
  <c r="K40" i="11"/>
  <c r="O40" i="11"/>
  <c r="K31" i="11"/>
  <c r="K43" i="11"/>
  <c r="O43" i="11"/>
  <c r="K44" i="11"/>
  <c r="P18" i="8"/>
  <c r="L18" i="8"/>
  <c r="C38" i="10"/>
  <c r="K21" i="10" s="1"/>
  <c r="L12" i="10"/>
  <c r="P36" i="10"/>
  <c r="L36" i="10"/>
  <c r="P14" i="10"/>
  <c r="L14" i="10"/>
  <c r="P20" i="10"/>
  <c r="L20" i="10"/>
  <c r="P33" i="10"/>
  <c r="L33" i="10"/>
  <c r="P8" i="10"/>
  <c r="P29" i="10"/>
  <c r="L29" i="10"/>
  <c r="P13" i="10"/>
  <c r="L13" i="10"/>
  <c r="P32" i="10"/>
  <c r="L32" i="10"/>
  <c r="P35" i="10"/>
  <c r="L35" i="10"/>
  <c r="P21" i="10"/>
  <c r="L21" i="10"/>
  <c r="P19" i="10"/>
  <c r="L19" i="10"/>
  <c r="L6" i="10"/>
  <c r="P15" i="10"/>
  <c r="L15" i="10"/>
  <c r="P34" i="10"/>
  <c r="L34" i="10"/>
  <c r="P26" i="10"/>
  <c r="L26" i="10"/>
  <c r="P23" i="10"/>
  <c r="L23" i="10"/>
  <c r="P31" i="10"/>
  <c r="L31" i="10"/>
  <c r="A10" i="12" l="1"/>
  <c r="A12" i="12"/>
  <c r="A37" i="12"/>
  <c r="A30" i="12"/>
  <c r="A39" i="12"/>
  <c r="A24" i="12"/>
  <c r="A7" i="12"/>
  <c r="S42" i="11"/>
  <c r="A28" i="12"/>
  <c r="A9" i="12"/>
  <c r="A8" i="12"/>
  <c r="A11" i="12"/>
  <c r="A15" i="12"/>
  <c r="A26" i="12"/>
  <c r="A38" i="12"/>
  <c r="A34" i="12"/>
  <c r="A13" i="12"/>
  <c r="A33" i="12"/>
  <c r="A17" i="12"/>
  <c r="A36" i="12"/>
  <c r="A25" i="12"/>
  <c r="A22" i="12"/>
  <c r="A14" i="12"/>
  <c r="A27" i="12"/>
  <c r="A21" i="12"/>
  <c r="A20" i="12"/>
  <c r="A29" i="12"/>
  <c r="A18" i="12"/>
  <c r="A32" i="12"/>
  <c r="A35" i="12"/>
  <c r="A19" i="12"/>
  <c r="A31" i="12"/>
  <c r="A40" i="12"/>
  <c r="A41" i="12"/>
  <c r="A23" i="12"/>
  <c r="A6" i="12"/>
  <c r="A16" i="12"/>
  <c r="S18" i="11"/>
  <c r="S14" i="11"/>
  <c r="S27" i="11"/>
  <c r="S17" i="11"/>
  <c r="S23" i="11"/>
  <c r="S22" i="11"/>
  <c r="S26" i="11"/>
  <c r="S6" i="11"/>
  <c r="S21" i="11"/>
  <c r="S35" i="11"/>
  <c r="S41" i="11"/>
  <c r="S37" i="11"/>
  <c r="S12" i="11"/>
  <c r="S44" i="11"/>
  <c r="S13" i="11"/>
  <c r="S33" i="11"/>
  <c r="S29" i="11"/>
  <c r="S39" i="11"/>
  <c r="S8" i="11"/>
  <c r="S36" i="11"/>
  <c r="S11" i="11"/>
  <c r="S25" i="11"/>
  <c r="S31" i="11"/>
  <c r="S19" i="11"/>
  <c r="S15" i="11"/>
  <c r="S24" i="11"/>
  <c r="S7" i="11"/>
  <c r="S30" i="11"/>
  <c r="S16" i="11"/>
  <c r="S38" i="11"/>
  <c r="S40" i="11"/>
  <c r="S34" i="11"/>
  <c r="S28" i="11"/>
  <c r="S9" i="11"/>
  <c r="S10" i="11"/>
  <c r="S20" i="11"/>
  <c r="S32" i="11"/>
  <c r="S43" i="11"/>
  <c r="K10" i="10"/>
  <c r="O10" i="10"/>
  <c r="K28" i="10"/>
  <c r="O28" i="10"/>
  <c r="K11" i="10"/>
  <c r="O11" i="10"/>
  <c r="K25" i="10"/>
  <c r="O25" i="10"/>
  <c r="K30" i="10"/>
  <c r="O30" i="10"/>
  <c r="K16" i="10"/>
  <c r="O16" i="10"/>
  <c r="K17" i="10"/>
  <c r="O17" i="10"/>
  <c r="K22" i="10"/>
  <c r="O22" i="10"/>
  <c r="K7" i="10"/>
  <c r="O7" i="10"/>
  <c r="K27" i="10"/>
  <c r="O27" i="10"/>
  <c r="K24" i="10"/>
  <c r="O24" i="10"/>
  <c r="O12" i="10"/>
  <c r="K37" i="10"/>
  <c r="O37" i="10"/>
  <c r="K18" i="10"/>
  <c r="O18" i="10"/>
  <c r="K9" i="10"/>
  <c r="O9" i="10"/>
  <c r="K31" i="10"/>
  <c r="O31" i="10"/>
  <c r="K23" i="10"/>
  <c r="O23" i="10"/>
  <c r="K26" i="10"/>
  <c r="O26" i="10"/>
  <c r="K34" i="10"/>
  <c r="O34" i="10"/>
  <c r="K15" i="10"/>
  <c r="O15" i="10"/>
  <c r="K6" i="10"/>
  <c r="O6" i="10"/>
  <c r="K19" i="10"/>
  <c r="O19" i="10"/>
  <c r="O21" i="10"/>
  <c r="K35" i="10"/>
  <c r="O35" i="10"/>
  <c r="K32" i="10"/>
  <c r="O32" i="10"/>
  <c r="K13" i="10"/>
  <c r="O13" i="10"/>
  <c r="K29" i="10"/>
  <c r="O29" i="10"/>
  <c r="K8" i="10"/>
  <c r="O8" i="10"/>
  <c r="K33" i="10"/>
  <c r="O33" i="10"/>
  <c r="K20" i="10"/>
  <c r="O20" i="10"/>
  <c r="K14" i="10"/>
  <c r="O14" i="10"/>
  <c r="K36" i="10"/>
  <c r="O36" i="10"/>
  <c r="K12" i="10"/>
  <c r="R24" i="9"/>
  <c r="N11" i="9"/>
  <c r="N18" i="9"/>
  <c r="C31" i="9"/>
  <c r="O11" i="9" s="1"/>
  <c r="P30" i="9"/>
  <c r="L30" i="9"/>
  <c r="P29" i="9"/>
  <c r="L29" i="9"/>
  <c r="P28" i="9"/>
  <c r="O28" i="9"/>
  <c r="L28" i="9"/>
  <c r="K28" i="9"/>
  <c r="P27" i="9"/>
  <c r="O27" i="9"/>
  <c r="L27" i="9"/>
  <c r="K27" i="9"/>
  <c r="P25" i="9"/>
  <c r="O25" i="9"/>
  <c r="L25" i="9"/>
  <c r="K25" i="9"/>
  <c r="P19" i="9"/>
  <c r="L19" i="9"/>
  <c r="P23" i="9"/>
  <c r="L23" i="9"/>
  <c r="P15" i="9"/>
  <c r="L15" i="9"/>
  <c r="P10" i="9"/>
  <c r="L10" i="9"/>
  <c r="P20" i="9"/>
  <c r="L20" i="9"/>
  <c r="P13" i="9"/>
  <c r="L13" i="9"/>
  <c r="P9" i="9"/>
  <c r="K9" i="9"/>
  <c r="P8" i="9"/>
  <c r="O8" i="9"/>
  <c r="L8" i="9"/>
  <c r="K8" i="9"/>
  <c r="P26" i="9"/>
  <c r="O26" i="9"/>
  <c r="L26" i="9"/>
  <c r="K26" i="9"/>
  <c r="P17" i="9"/>
  <c r="O17" i="9"/>
  <c r="L17" i="9"/>
  <c r="K17" i="9"/>
  <c r="P18" i="9"/>
  <c r="O18" i="9"/>
  <c r="L18" i="9"/>
  <c r="K18" i="9"/>
  <c r="P16" i="9"/>
  <c r="O16" i="9"/>
  <c r="L16" i="9"/>
  <c r="K16" i="9"/>
  <c r="P22" i="9"/>
  <c r="O22" i="9"/>
  <c r="L22" i="9"/>
  <c r="K22" i="9"/>
  <c r="P7" i="9"/>
  <c r="O7" i="9"/>
  <c r="P14" i="9"/>
  <c r="L14" i="9"/>
  <c r="P12" i="9"/>
  <c r="L12" i="9"/>
  <c r="P24" i="9"/>
  <c r="L24" i="9"/>
  <c r="O6" i="9"/>
  <c r="P21" i="9"/>
  <c r="L21" i="9"/>
  <c r="A42" i="11" l="1"/>
  <c r="K29" i="9"/>
  <c r="O29" i="9"/>
  <c r="K30" i="9"/>
  <c r="O30" i="9"/>
  <c r="K21" i="9"/>
  <c r="O21" i="9"/>
  <c r="K6" i="9"/>
  <c r="K24" i="9"/>
  <c r="O24" i="9"/>
  <c r="K12" i="9"/>
  <c r="O12" i="9"/>
  <c r="K14" i="9"/>
  <c r="O14" i="9"/>
  <c r="K7" i="9"/>
  <c r="O9" i="9"/>
  <c r="K13" i="9"/>
  <c r="O13" i="9"/>
  <c r="K20" i="9"/>
  <c r="O20" i="9"/>
  <c r="K10" i="9"/>
  <c r="O10" i="9"/>
  <c r="K15" i="9"/>
  <c r="O15" i="9"/>
  <c r="K23" i="9"/>
  <c r="O23" i="9"/>
  <c r="K19" i="9"/>
  <c r="O19" i="9"/>
  <c r="K11" i="9"/>
  <c r="A7" i="11"/>
  <c r="A8" i="11"/>
  <c r="A43" i="11"/>
  <c r="A6" i="11"/>
  <c r="A44" i="11"/>
  <c r="S22" i="10"/>
  <c r="S17" i="10"/>
  <c r="S16" i="10"/>
  <c r="S30" i="10"/>
  <c r="S25" i="10"/>
  <c r="S28" i="10"/>
  <c r="S10" i="10"/>
  <c r="S27" i="10"/>
  <c r="S24" i="10"/>
  <c r="S18" i="10"/>
  <c r="S37" i="10"/>
  <c r="S36" i="10"/>
  <c r="S14" i="10"/>
  <c r="S20" i="10"/>
  <c r="S33" i="10"/>
  <c r="S29" i="10"/>
  <c r="S13" i="10"/>
  <c r="S32" i="10"/>
  <c r="S35" i="10"/>
  <c r="S21" i="10"/>
  <c r="S19" i="10"/>
  <c r="S15" i="10"/>
  <c r="S34" i="10"/>
  <c r="S26" i="10"/>
  <c r="S23" i="10"/>
  <c r="S31" i="10"/>
  <c r="S22" i="9"/>
  <c r="S16" i="9"/>
  <c r="S18" i="9"/>
  <c r="S17" i="9"/>
  <c r="S26" i="9"/>
  <c r="S8" i="9"/>
  <c r="S25" i="9"/>
  <c r="S27" i="9"/>
  <c r="S28" i="9"/>
  <c r="C32" i="8"/>
  <c r="O6" i="8" s="1"/>
  <c r="P13" i="8"/>
  <c r="P19" i="8"/>
  <c r="L19" i="8"/>
  <c r="L8" i="8"/>
  <c r="P21" i="8"/>
  <c r="L21" i="8"/>
  <c r="P24" i="8"/>
  <c r="L24" i="8"/>
  <c r="P20" i="8"/>
  <c r="L20" i="8"/>
  <c r="P12" i="8"/>
  <c r="L12" i="8"/>
  <c r="P11" i="8"/>
  <c r="L11" i="8"/>
  <c r="P27" i="8"/>
  <c r="L27" i="8"/>
  <c r="P22" i="8"/>
  <c r="L22" i="8"/>
  <c r="P25" i="8"/>
  <c r="L25" i="8"/>
  <c r="P15" i="8"/>
  <c r="L15" i="8"/>
  <c r="P26" i="8"/>
  <c r="L26" i="8"/>
  <c r="P17" i="8"/>
  <c r="L17" i="8"/>
  <c r="P9" i="8"/>
  <c r="O9" i="8"/>
  <c r="L9" i="8"/>
  <c r="K9" i="8"/>
  <c r="P10" i="8"/>
  <c r="O10" i="8"/>
  <c r="L10" i="8"/>
  <c r="K10" i="8"/>
  <c r="P30" i="8"/>
  <c r="O30" i="8"/>
  <c r="L30" i="8"/>
  <c r="K30" i="8"/>
  <c r="P31" i="8"/>
  <c r="O31" i="8"/>
  <c r="L31" i="8"/>
  <c r="K31" i="8"/>
  <c r="P16" i="8"/>
  <c r="O16" i="8"/>
  <c r="L16" i="8"/>
  <c r="K16" i="8"/>
  <c r="P29" i="8"/>
  <c r="O29" i="8"/>
  <c r="L29" i="8"/>
  <c r="K29" i="8"/>
  <c r="P23" i="8"/>
  <c r="L23" i="8"/>
  <c r="P14" i="8"/>
  <c r="L14" i="8"/>
  <c r="P28" i="8"/>
  <c r="L28" i="8"/>
  <c r="K28" i="8" l="1"/>
  <c r="O28" i="8"/>
  <c r="K14" i="8"/>
  <c r="O14" i="8"/>
  <c r="K23" i="8"/>
  <c r="O23" i="8"/>
  <c r="K6" i="8"/>
  <c r="S15" i="9"/>
  <c r="S29" i="9"/>
  <c r="S19" i="9"/>
  <c r="S23" i="9"/>
  <c r="S10" i="9"/>
  <c r="S20" i="9"/>
  <c r="S13" i="9"/>
  <c r="S14" i="9"/>
  <c r="S12" i="9"/>
  <c r="S24" i="9"/>
  <c r="S21" i="9"/>
  <c r="S30" i="9"/>
  <c r="O13" i="8"/>
  <c r="O18" i="8"/>
  <c r="K18" i="8"/>
  <c r="S29" i="8"/>
  <c r="S16" i="8"/>
  <c r="S31" i="8"/>
  <c r="S30" i="8"/>
  <c r="S10" i="8"/>
  <c r="S9" i="8"/>
  <c r="K17" i="8"/>
  <c r="O17" i="8"/>
  <c r="K26" i="8"/>
  <c r="O26" i="8"/>
  <c r="K15" i="8"/>
  <c r="O15" i="8"/>
  <c r="K25" i="8"/>
  <c r="O25" i="8"/>
  <c r="K22" i="8"/>
  <c r="O22" i="8"/>
  <c r="K7" i="8"/>
  <c r="O7" i="8"/>
  <c r="K27" i="8"/>
  <c r="O27" i="8"/>
  <c r="K11" i="8"/>
  <c r="O11" i="8"/>
  <c r="K12" i="8"/>
  <c r="O12" i="8"/>
  <c r="K20" i="8"/>
  <c r="O20" i="8"/>
  <c r="O24" i="8"/>
  <c r="K21" i="8"/>
  <c r="O21" i="8"/>
  <c r="K8" i="8"/>
  <c r="O8" i="8"/>
  <c r="K19" i="8"/>
  <c r="O19" i="8"/>
  <c r="K13" i="8"/>
  <c r="R17" i="4"/>
  <c r="S23" i="8" l="1"/>
  <c r="S14" i="8"/>
  <c r="S28" i="8"/>
  <c r="S18" i="8"/>
  <c r="S19" i="8"/>
  <c r="S21" i="8"/>
  <c r="S24" i="8"/>
  <c r="S20" i="8"/>
  <c r="S12" i="8"/>
  <c r="S11" i="8"/>
  <c r="S27" i="8"/>
  <c r="S22" i="8"/>
  <c r="S25" i="8"/>
  <c r="S15" i="8"/>
  <c r="S26" i="8"/>
  <c r="S17" i="8"/>
  <c r="C31" i="7"/>
  <c r="O30" i="7" s="1"/>
  <c r="P30" i="7"/>
  <c r="L30" i="7"/>
  <c r="P29" i="7"/>
  <c r="L29" i="7"/>
  <c r="P28" i="7"/>
  <c r="L28" i="7"/>
  <c r="P27" i="7"/>
  <c r="L27" i="7"/>
  <c r="P26" i="7"/>
  <c r="L26" i="7"/>
  <c r="P25" i="7"/>
  <c r="L25" i="7"/>
  <c r="P24" i="7"/>
  <c r="L24" i="7"/>
  <c r="P23" i="7"/>
  <c r="L23" i="7"/>
  <c r="P22" i="7"/>
  <c r="L22" i="7"/>
  <c r="P9" i="7"/>
  <c r="P17" i="7"/>
  <c r="L17" i="7"/>
  <c r="P10" i="7"/>
  <c r="L10" i="7"/>
  <c r="P11" i="7"/>
  <c r="L11" i="7"/>
  <c r="P13" i="7"/>
  <c r="L13" i="7"/>
  <c r="P8" i="7"/>
  <c r="P19" i="7"/>
  <c r="L19" i="7"/>
  <c r="P18" i="7"/>
  <c r="L18" i="7"/>
  <c r="P20" i="7"/>
  <c r="L20" i="7"/>
  <c r="P12" i="7"/>
  <c r="L12" i="7"/>
  <c r="P16" i="7"/>
  <c r="L16" i="7"/>
  <c r="P21" i="7"/>
  <c r="L21" i="7"/>
  <c r="K6" i="7"/>
  <c r="P15" i="7"/>
  <c r="O15" i="7"/>
  <c r="L15" i="7"/>
  <c r="K15" i="7"/>
  <c r="P14" i="7"/>
  <c r="O14" i="7"/>
  <c r="L14" i="7"/>
  <c r="K14" i="7"/>
  <c r="O6" i="7" l="1"/>
  <c r="S14" i="7"/>
  <c r="S15" i="7"/>
  <c r="K7" i="7"/>
  <c r="O7" i="7"/>
  <c r="K21" i="7"/>
  <c r="O21" i="7"/>
  <c r="K16" i="7"/>
  <c r="O16" i="7"/>
  <c r="K12" i="7"/>
  <c r="O12" i="7"/>
  <c r="K20" i="7"/>
  <c r="O20" i="7"/>
  <c r="K18" i="7"/>
  <c r="O18" i="7"/>
  <c r="K19" i="7"/>
  <c r="O19" i="7"/>
  <c r="K8" i="7"/>
  <c r="O8" i="7"/>
  <c r="K13" i="7"/>
  <c r="O13" i="7"/>
  <c r="K11" i="7"/>
  <c r="O11" i="7"/>
  <c r="K10" i="7"/>
  <c r="O10" i="7"/>
  <c r="K17" i="7"/>
  <c r="O17" i="7"/>
  <c r="K9" i="7"/>
  <c r="O9" i="7"/>
  <c r="K22" i="7"/>
  <c r="O22" i="7"/>
  <c r="K23" i="7"/>
  <c r="O23" i="7"/>
  <c r="K24" i="7"/>
  <c r="O24" i="7"/>
  <c r="K25" i="7"/>
  <c r="O25" i="7"/>
  <c r="K26" i="7"/>
  <c r="O26" i="7"/>
  <c r="K27" i="7"/>
  <c r="O27" i="7"/>
  <c r="K28" i="7"/>
  <c r="O28" i="7"/>
  <c r="K29" i="7"/>
  <c r="O29" i="7"/>
  <c r="K30" i="7"/>
  <c r="S30" i="7" s="1"/>
  <c r="N21" i="6"/>
  <c r="C31" i="6"/>
  <c r="O14" i="6" s="1"/>
  <c r="P30" i="6"/>
  <c r="O30" i="6"/>
  <c r="L30" i="6"/>
  <c r="K30" i="6"/>
  <c r="P29" i="6"/>
  <c r="O29" i="6"/>
  <c r="L29" i="6"/>
  <c r="K29" i="6"/>
  <c r="P28" i="6"/>
  <c r="O28" i="6"/>
  <c r="L28" i="6"/>
  <c r="K28" i="6"/>
  <c r="P27" i="6"/>
  <c r="O27" i="6"/>
  <c r="L27" i="6"/>
  <c r="K27" i="6"/>
  <c r="P26" i="6"/>
  <c r="O26" i="6"/>
  <c r="L26" i="6"/>
  <c r="K26" i="6"/>
  <c r="P25" i="6"/>
  <c r="O25" i="6"/>
  <c r="L25" i="6"/>
  <c r="K25" i="6"/>
  <c r="P24" i="6"/>
  <c r="O24" i="6"/>
  <c r="L24" i="6"/>
  <c r="K24" i="6"/>
  <c r="P23" i="6"/>
  <c r="O23" i="6"/>
  <c r="L23" i="6"/>
  <c r="K23" i="6"/>
  <c r="P22" i="6"/>
  <c r="O22" i="6"/>
  <c r="L22" i="6"/>
  <c r="K22" i="6"/>
  <c r="P13" i="6"/>
  <c r="O13" i="6"/>
  <c r="L13" i="6"/>
  <c r="K13" i="6"/>
  <c r="P12" i="6"/>
  <c r="O12" i="6"/>
  <c r="L12" i="6"/>
  <c r="K12" i="6"/>
  <c r="P10" i="6"/>
  <c r="O10" i="6"/>
  <c r="L10" i="6"/>
  <c r="K10" i="6"/>
  <c r="L14" i="6"/>
  <c r="P9" i="6"/>
  <c r="L9" i="6"/>
  <c r="P8" i="6"/>
  <c r="L8" i="6"/>
  <c r="P15" i="6"/>
  <c r="L15" i="6"/>
  <c r="P19" i="6"/>
  <c r="L19" i="6"/>
  <c r="P11" i="6"/>
  <c r="L11" i="6"/>
  <c r="P18" i="6"/>
  <c r="L18" i="6"/>
  <c r="P21" i="6"/>
  <c r="L21" i="6"/>
  <c r="P20" i="6"/>
  <c r="L20" i="6"/>
  <c r="P6" i="6"/>
  <c r="P7" i="6"/>
  <c r="L7" i="6"/>
  <c r="P17" i="6"/>
  <c r="L17" i="6"/>
  <c r="P16" i="6"/>
  <c r="L16" i="6"/>
  <c r="K16" i="6" l="1"/>
  <c r="O16" i="6"/>
  <c r="K17" i="6"/>
  <c r="O17" i="6"/>
  <c r="K7" i="6"/>
  <c r="O7" i="6"/>
  <c r="K6" i="6"/>
  <c r="O6" i="6"/>
  <c r="K20" i="6"/>
  <c r="O20" i="6"/>
  <c r="K21" i="6"/>
  <c r="O21" i="6"/>
  <c r="K18" i="6"/>
  <c r="O18" i="6"/>
  <c r="K11" i="6"/>
  <c r="O11" i="6"/>
  <c r="K19" i="6"/>
  <c r="O19" i="6"/>
  <c r="K15" i="6"/>
  <c r="O15" i="6"/>
  <c r="K8" i="6"/>
  <c r="O8" i="6"/>
  <c r="K9" i="6"/>
  <c r="O9" i="6"/>
  <c r="K14" i="6"/>
  <c r="S13" i="7"/>
  <c r="S11" i="7"/>
  <c r="S19" i="7"/>
  <c r="S18" i="7"/>
  <c r="S20" i="7"/>
  <c r="S12" i="7"/>
  <c r="S16" i="7"/>
  <c r="S21" i="7"/>
  <c r="S29" i="7"/>
  <c r="S28" i="7"/>
  <c r="S27" i="7"/>
  <c r="S26" i="7"/>
  <c r="S25" i="7"/>
  <c r="S24" i="7"/>
  <c r="S23" i="7"/>
  <c r="S22" i="7"/>
  <c r="S17" i="7"/>
  <c r="S10" i="7"/>
  <c r="S10" i="6"/>
  <c r="S12" i="6"/>
  <c r="S13" i="6"/>
  <c r="S22" i="6"/>
  <c r="S23" i="6"/>
  <c r="S24" i="6"/>
  <c r="S25" i="6"/>
  <c r="S26" i="6"/>
  <c r="S27" i="6"/>
  <c r="S29" i="6"/>
  <c r="S30" i="6"/>
  <c r="S28" i="6"/>
  <c r="S7" i="6" l="1"/>
  <c r="S16" i="6"/>
  <c r="S17" i="6"/>
  <c r="S9" i="6"/>
  <c r="S8" i="6"/>
  <c r="S15" i="6"/>
  <c r="S19" i="6"/>
  <c r="S11" i="6"/>
  <c r="S18" i="6"/>
  <c r="S21" i="6"/>
  <c r="S20" i="6"/>
  <c r="C31" i="5"/>
  <c r="O30" i="5" s="1"/>
  <c r="P30" i="5"/>
  <c r="L30" i="5"/>
  <c r="P29" i="5"/>
  <c r="L29" i="5"/>
  <c r="P28" i="5"/>
  <c r="L28" i="5"/>
  <c r="P27" i="5"/>
  <c r="L27" i="5"/>
  <c r="P26" i="5"/>
  <c r="L26" i="5"/>
  <c r="P25" i="5"/>
  <c r="L25" i="5"/>
  <c r="P9" i="5"/>
  <c r="L9" i="5"/>
  <c r="P14" i="5"/>
  <c r="L14" i="5"/>
  <c r="P13" i="5"/>
  <c r="L13" i="5"/>
  <c r="P22" i="5"/>
  <c r="L22" i="5"/>
  <c r="P12" i="5"/>
  <c r="L12" i="5"/>
  <c r="P24" i="5"/>
  <c r="L24" i="5"/>
  <c r="P19" i="5"/>
  <c r="L19" i="5"/>
  <c r="P21" i="5"/>
  <c r="L21" i="5"/>
  <c r="P18" i="5"/>
  <c r="L18" i="5"/>
  <c r="P20" i="5"/>
  <c r="L20" i="5"/>
  <c r="P8" i="5"/>
  <c r="L8" i="5"/>
  <c r="P16" i="5"/>
  <c r="O16" i="5"/>
  <c r="L16" i="5"/>
  <c r="K16" i="5"/>
  <c r="P17" i="5"/>
  <c r="O17" i="5"/>
  <c r="L17" i="5"/>
  <c r="K17" i="5"/>
  <c r="P11" i="5"/>
  <c r="O11" i="5"/>
  <c r="L11" i="5"/>
  <c r="K11" i="5"/>
  <c r="P15" i="5"/>
  <c r="O15" i="5"/>
  <c r="L15" i="5"/>
  <c r="K15" i="5"/>
  <c r="P23" i="5"/>
  <c r="O23" i="5"/>
  <c r="L23" i="5"/>
  <c r="K23" i="5"/>
  <c r="O10" i="5"/>
  <c r="K10" i="5"/>
  <c r="O7" i="5"/>
  <c r="L7" i="5"/>
  <c r="K7" i="5"/>
  <c r="S23" i="5" l="1"/>
  <c r="S15" i="5"/>
  <c r="S11" i="5"/>
  <c r="S17" i="5"/>
  <c r="S16" i="5"/>
  <c r="K8" i="5"/>
  <c r="O8" i="5"/>
  <c r="K6" i="5"/>
  <c r="O6" i="5"/>
  <c r="K20" i="5"/>
  <c r="O20" i="5"/>
  <c r="K18" i="5"/>
  <c r="O18" i="5"/>
  <c r="K21" i="5"/>
  <c r="O21" i="5"/>
  <c r="K19" i="5"/>
  <c r="O19" i="5"/>
  <c r="K24" i="5"/>
  <c r="O24" i="5"/>
  <c r="K12" i="5"/>
  <c r="O12" i="5"/>
  <c r="K22" i="5"/>
  <c r="O22" i="5"/>
  <c r="K13" i="5"/>
  <c r="O13" i="5"/>
  <c r="K14" i="5"/>
  <c r="O14" i="5"/>
  <c r="K9" i="5"/>
  <c r="O9" i="5"/>
  <c r="K25" i="5"/>
  <c r="O25" i="5"/>
  <c r="K26" i="5"/>
  <c r="O26" i="5"/>
  <c r="K27" i="5"/>
  <c r="O27" i="5"/>
  <c r="K28" i="5"/>
  <c r="O28" i="5"/>
  <c r="K29" i="5"/>
  <c r="O29" i="5"/>
  <c r="K30" i="5"/>
  <c r="S30" i="5" s="1"/>
  <c r="C31" i="3"/>
  <c r="C18" i="4"/>
  <c r="P13" i="4"/>
  <c r="L13" i="4"/>
  <c r="P12" i="4"/>
  <c r="O12" i="4"/>
  <c r="L12" i="4"/>
  <c r="K12" i="4"/>
  <c r="O10" i="4"/>
  <c r="K10" i="4"/>
  <c r="O9" i="4"/>
  <c r="L9" i="4"/>
  <c r="K9" i="4"/>
  <c r="O15" i="4"/>
  <c r="L15" i="4"/>
  <c r="K15" i="4"/>
  <c r="O7" i="4"/>
  <c r="K7" i="4"/>
  <c r="P16" i="4"/>
  <c r="O16" i="4"/>
  <c r="L16" i="4"/>
  <c r="K16" i="4"/>
  <c r="O8" i="4"/>
  <c r="K8" i="4"/>
  <c r="P17" i="4"/>
  <c r="O17" i="4"/>
  <c r="L17" i="4"/>
  <c r="K17" i="4"/>
  <c r="P11" i="4"/>
  <c r="O11" i="4"/>
  <c r="K11" i="4"/>
  <c r="P14" i="4"/>
  <c r="O14" i="4"/>
  <c r="L14" i="4"/>
  <c r="K14" i="4"/>
  <c r="S14" i="4" l="1"/>
  <c r="S17" i="4"/>
  <c r="S16" i="4"/>
  <c r="S12" i="4"/>
  <c r="S29" i="5"/>
  <c r="S28" i="5"/>
  <c r="S27" i="5"/>
  <c r="S26" i="5"/>
  <c r="S25" i="5"/>
  <c r="S9" i="5"/>
  <c r="S14" i="5"/>
  <c r="S13" i="5"/>
  <c r="S22" i="5"/>
  <c r="S12" i="5"/>
  <c r="S24" i="5"/>
  <c r="S19" i="5"/>
  <c r="S21" i="5"/>
  <c r="S18" i="5"/>
  <c r="S20" i="5"/>
  <c r="S8" i="5"/>
  <c r="K6" i="4"/>
  <c r="O6" i="4"/>
  <c r="K13" i="4"/>
  <c r="O13" i="4"/>
  <c r="S13" i="4" l="1"/>
  <c r="P30" i="3"/>
  <c r="O30" i="3"/>
  <c r="L30" i="3"/>
  <c r="K30" i="3"/>
  <c r="P29" i="3"/>
  <c r="O29" i="3"/>
  <c r="L29" i="3"/>
  <c r="K29" i="3"/>
  <c r="P28" i="3"/>
  <c r="O28" i="3"/>
  <c r="L28" i="3"/>
  <c r="K28" i="3"/>
  <c r="P24" i="3"/>
  <c r="O24" i="3"/>
  <c r="L24" i="3"/>
  <c r="K24" i="3"/>
  <c r="P22" i="3"/>
  <c r="O22" i="3"/>
  <c r="L22" i="3"/>
  <c r="K22" i="3"/>
  <c r="P26" i="3"/>
  <c r="O26" i="3"/>
  <c r="L26" i="3"/>
  <c r="K26" i="3"/>
  <c r="P12" i="3"/>
  <c r="O12" i="3"/>
  <c r="L12" i="3"/>
  <c r="K12" i="3"/>
  <c r="P27" i="3"/>
  <c r="O27" i="3"/>
  <c r="L27" i="3"/>
  <c r="K27" i="3"/>
  <c r="P15" i="3"/>
  <c r="O15" i="3"/>
  <c r="L15" i="3"/>
  <c r="K15" i="3"/>
  <c r="P21" i="3"/>
  <c r="O21" i="3"/>
  <c r="L21" i="3"/>
  <c r="K21" i="3"/>
  <c r="P16" i="3"/>
  <c r="O16" i="3"/>
  <c r="L16" i="3"/>
  <c r="K16" i="3"/>
  <c r="P13" i="3"/>
  <c r="O13" i="3"/>
  <c r="L13" i="3"/>
  <c r="K13" i="3"/>
  <c r="P9" i="3"/>
  <c r="O9" i="3"/>
  <c r="K9" i="3"/>
  <c r="P17" i="3"/>
  <c r="O17" i="3"/>
  <c r="L17" i="3"/>
  <c r="K17" i="3"/>
  <c r="P20" i="3"/>
  <c r="O20" i="3"/>
  <c r="L20" i="3"/>
  <c r="K20" i="3"/>
  <c r="P25" i="3"/>
  <c r="O25" i="3"/>
  <c r="L25" i="3"/>
  <c r="K25" i="3"/>
  <c r="P14" i="3"/>
  <c r="O14" i="3"/>
  <c r="L14" i="3"/>
  <c r="K14" i="3"/>
  <c r="P18" i="3"/>
  <c r="O18" i="3"/>
  <c r="L18" i="3"/>
  <c r="K18" i="3"/>
  <c r="O7" i="3"/>
  <c r="L7" i="3"/>
  <c r="K7" i="3"/>
  <c r="O8" i="3"/>
  <c r="K8" i="3"/>
  <c r="P11" i="3"/>
  <c r="O11" i="3"/>
  <c r="L11" i="3"/>
  <c r="K11" i="3"/>
  <c r="P10" i="3"/>
  <c r="O10" i="3"/>
  <c r="K10" i="3"/>
  <c r="P23" i="3"/>
  <c r="O23" i="3"/>
  <c r="L23" i="3"/>
  <c r="K23" i="3"/>
  <c r="P6" i="3"/>
  <c r="O6" i="3"/>
  <c r="L6" i="3"/>
  <c r="K6" i="3"/>
  <c r="P19" i="3"/>
  <c r="O19" i="3"/>
  <c r="L19" i="3"/>
  <c r="K19" i="3"/>
  <c r="S26" i="3" l="1"/>
  <c r="S28" i="3"/>
  <c r="S29" i="3"/>
  <c r="S14" i="3"/>
  <c r="S20" i="3"/>
  <c r="S15" i="3"/>
  <c r="S27" i="3"/>
  <c r="S12" i="3"/>
  <c r="S19" i="3"/>
  <c r="S6" i="3"/>
  <c r="S23" i="3"/>
  <c r="S11" i="3"/>
  <c r="S18" i="3"/>
  <c r="S21" i="3"/>
  <c r="S16" i="3"/>
  <c r="S13" i="3"/>
  <c r="S17" i="3"/>
  <c r="S25" i="3"/>
  <c r="S30" i="3"/>
  <c r="S22" i="3"/>
  <c r="S24" i="3"/>
  <c r="P11" i="2"/>
  <c r="P25" i="2"/>
  <c r="P22" i="2"/>
  <c r="P20" i="2"/>
  <c r="P29" i="2"/>
  <c r="P16" i="2"/>
  <c r="P10" i="2"/>
  <c r="P6" i="2"/>
  <c r="P13" i="2"/>
  <c r="P14" i="2"/>
  <c r="P28" i="2"/>
  <c r="P15" i="2"/>
  <c r="P27" i="2"/>
  <c r="P18" i="2"/>
  <c r="P19" i="2"/>
  <c r="P17" i="2"/>
  <c r="P26" i="2"/>
  <c r="P23" i="2"/>
  <c r="P21" i="2"/>
  <c r="P24" i="2"/>
  <c r="P12" i="2"/>
  <c r="P30" i="2"/>
  <c r="L8" i="2"/>
  <c r="L11" i="2"/>
  <c r="L25" i="2"/>
  <c r="L22" i="2"/>
  <c r="L20" i="2"/>
  <c r="L29" i="2"/>
  <c r="L16" i="2"/>
  <c r="L10" i="2"/>
  <c r="L7" i="2"/>
  <c r="L13" i="2"/>
  <c r="L14" i="2"/>
  <c r="L28" i="2"/>
  <c r="L15" i="2"/>
  <c r="L27" i="2"/>
  <c r="L18" i="2"/>
  <c r="L19" i="2"/>
  <c r="L17" i="2"/>
  <c r="L26" i="2"/>
  <c r="L23" i="2"/>
  <c r="L21" i="2"/>
  <c r="L24" i="2"/>
  <c r="L12" i="2"/>
  <c r="L30" i="2"/>
  <c r="P9" i="2" l="1"/>
  <c r="L9" i="2"/>
  <c r="C31" i="2" l="1"/>
  <c r="K30" i="2" s="1"/>
  <c r="K24" i="1"/>
  <c r="J24" i="1"/>
  <c r="L6" i="7" s="1"/>
  <c r="I24" i="1"/>
  <c r="H24" i="1"/>
  <c r="L6" i="5" s="1"/>
  <c r="G24" i="1"/>
  <c r="F24" i="1"/>
  <c r="E24" i="1"/>
  <c r="E25" i="1" s="1"/>
  <c r="D24" i="1"/>
  <c r="C24" i="1"/>
  <c r="C25" i="1" s="1"/>
  <c r="C26" i="1" s="1"/>
  <c r="C27" i="1" s="1"/>
  <c r="B24" i="1"/>
  <c r="C28" i="1" l="1"/>
  <c r="C29" i="1" s="1"/>
  <c r="L11" i="10"/>
  <c r="S11" i="10" s="1"/>
  <c r="P8" i="4"/>
  <c r="L8" i="4"/>
  <c r="E26" i="1"/>
  <c r="E27" i="1" s="1"/>
  <c r="E28" i="1" s="1"/>
  <c r="E29" i="1" s="1"/>
  <c r="P12" i="10"/>
  <c r="S12" i="10" s="1"/>
  <c r="P7" i="8"/>
  <c r="L7" i="8"/>
  <c r="G25" i="1"/>
  <c r="L8" i="7"/>
  <c r="S8" i="7" s="1"/>
  <c r="P14" i="6"/>
  <c r="S14" i="6" s="1"/>
  <c r="I25" i="1"/>
  <c r="L13" i="8"/>
  <c r="S13" i="8" s="1"/>
  <c r="P10" i="5"/>
  <c r="P9" i="4"/>
  <c r="S9" i="4" s="1"/>
  <c r="L8" i="10"/>
  <c r="S8" i="10" s="1"/>
  <c r="P7" i="5"/>
  <c r="S7" i="5" s="1"/>
  <c r="B25" i="1"/>
  <c r="B26" i="1" s="1"/>
  <c r="B27" i="1" s="1"/>
  <c r="B28" i="1" s="1"/>
  <c r="B29" i="1" s="1"/>
  <c r="B30" i="1" s="1"/>
  <c r="B31" i="1" s="1"/>
  <c r="B32" i="1" s="1"/>
  <c r="B33" i="1" s="1"/>
  <c r="P15" i="4"/>
  <c r="S15" i="4" s="1"/>
  <c r="D25" i="1"/>
  <c r="P10" i="4"/>
  <c r="L11" i="4"/>
  <c r="S11" i="4" s="1"/>
  <c r="L9" i="9"/>
  <c r="S9" i="9" s="1"/>
  <c r="L9" i="7"/>
  <c r="S9" i="7" s="1"/>
  <c r="F25" i="1"/>
  <c r="L8" i="3"/>
  <c r="H25" i="1"/>
  <c r="L9" i="3"/>
  <c r="S9" i="3" s="1"/>
  <c r="J25" i="1"/>
  <c r="P6" i="7" s="1"/>
  <c r="S6" i="7" s="1"/>
  <c r="L10" i="3"/>
  <c r="S10" i="3" s="1"/>
  <c r="I26" i="1"/>
  <c r="P7" i="2"/>
  <c r="K8" i="2"/>
  <c r="O8" i="2"/>
  <c r="K9" i="2"/>
  <c r="K11" i="2"/>
  <c r="O9" i="2"/>
  <c r="O11" i="2"/>
  <c r="K25" i="2"/>
  <c r="K22" i="2"/>
  <c r="K20" i="2"/>
  <c r="K29" i="2"/>
  <c r="K16" i="2"/>
  <c r="K10" i="2"/>
  <c r="K7" i="2"/>
  <c r="K6" i="2"/>
  <c r="O25" i="2"/>
  <c r="O22" i="2"/>
  <c r="O20" i="2"/>
  <c r="O29" i="2"/>
  <c r="O16" i="2"/>
  <c r="O10" i="2"/>
  <c r="O7" i="2"/>
  <c r="O6" i="2"/>
  <c r="K13" i="2"/>
  <c r="O19" i="2"/>
  <c r="K14" i="2"/>
  <c r="O27" i="2"/>
  <c r="K28" i="2"/>
  <c r="K15" i="2"/>
  <c r="O18" i="2"/>
  <c r="O13" i="2"/>
  <c r="O14" i="2"/>
  <c r="O28" i="2"/>
  <c r="O15" i="2"/>
  <c r="K27" i="2"/>
  <c r="K18" i="2"/>
  <c r="K19" i="2"/>
  <c r="K17" i="2"/>
  <c r="O17" i="2"/>
  <c r="O26" i="2"/>
  <c r="O23" i="2"/>
  <c r="O21" i="2"/>
  <c r="O24" i="2"/>
  <c r="K26" i="2"/>
  <c r="K23" i="2"/>
  <c r="K21" i="2"/>
  <c r="K24" i="2"/>
  <c r="K12" i="2"/>
  <c r="O30" i="2"/>
  <c r="S30" i="2" s="1"/>
  <c r="O12" i="2"/>
  <c r="S26" i="2" l="1"/>
  <c r="S7" i="8"/>
  <c r="S8" i="4"/>
  <c r="G26" i="1"/>
  <c r="G27" i="1" s="1"/>
  <c r="L10" i="4"/>
  <c r="S10" i="4" s="1"/>
  <c r="E30" i="1"/>
  <c r="L7" i="9"/>
  <c r="S7" i="9" s="1"/>
  <c r="L7" i="4"/>
  <c r="C30" i="1"/>
  <c r="C31" i="1" s="1"/>
  <c r="C32" i="1" s="1"/>
  <c r="L6" i="9" s="1"/>
  <c r="P6" i="9"/>
  <c r="H26" i="1"/>
  <c r="L7" i="7"/>
  <c r="P7" i="7"/>
  <c r="P7" i="4"/>
  <c r="D26" i="1"/>
  <c r="P11" i="9"/>
  <c r="S24" i="2"/>
  <c r="S19" i="2"/>
  <c r="H27" i="1"/>
  <c r="P8" i="3"/>
  <c r="S8" i="3" s="1"/>
  <c r="F26" i="1"/>
  <c r="F27" i="1" s="1"/>
  <c r="P7" i="3"/>
  <c r="S7" i="3" s="1"/>
  <c r="S22" i="2"/>
  <c r="S21" i="2"/>
  <c r="S11" i="2"/>
  <c r="S16" i="2"/>
  <c r="S9" i="2"/>
  <c r="S29" i="2"/>
  <c r="S7" i="2"/>
  <c r="S20" i="2"/>
  <c r="S25" i="2"/>
  <c r="S23" i="2"/>
  <c r="S10" i="2"/>
  <c r="S13" i="2"/>
  <c r="S12" i="2"/>
  <c r="S14" i="2"/>
  <c r="S27" i="2"/>
  <c r="S28" i="2"/>
  <c r="S15" i="2"/>
  <c r="S18" i="2"/>
  <c r="S17" i="2"/>
  <c r="S6" i="9" l="1"/>
  <c r="D27" i="1"/>
  <c r="L10" i="5"/>
  <c r="S10" i="5" s="1"/>
  <c r="L11" i="9"/>
  <c r="S11" i="9" s="1"/>
  <c r="L6" i="6"/>
  <c r="S6" i="6" s="1"/>
  <c r="L9" i="10"/>
  <c r="S9" i="10" s="1"/>
  <c r="L6" i="4"/>
  <c r="P8" i="2"/>
  <c r="S8" i="2" s="1"/>
  <c r="P8" i="8"/>
  <c r="S8" i="8" s="1"/>
  <c r="S7" i="7"/>
  <c r="S7" i="4"/>
  <c r="G28" i="1"/>
  <c r="P7" i="10" s="1"/>
  <c r="S7" i="10" s="1"/>
  <c r="P6" i="8"/>
  <c r="L6" i="8"/>
  <c r="A9" i="3"/>
  <c r="A8" i="3"/>
  <c r="F28" i="1"/>
  <c r="F29" i="1" s="1"/>
  <c r="P6" i="4" s="1"/>
  <c r="L6" i="2"/>
  <c r="S6" i="2" s="1"/>
  <c r="A29" i="3"/>
  <c r="A25" i="3"/>
  <c r="A24" i="3"/>
  <c r="A28" i="3"/>
  <c r="A14" i="3"/>
  <c r="A21" i="3"/>
  <c r="A18" i="3"/>
  <c r="A19" i="3"/>
  <c r="A6" i="3"/>
  <c r="A16" i="3"/>
  <c r="A7" i="3"/>
  <c r="A22" i="3"/>
  <c r="A13" i="3"/>
  <c r="A30" i="3"/>
  <c r="A27" i="3"/>
  <c r="A11" i="3"/>
  <c r="A26" i="3"/>
  <c r="A17" i="3"/>
  <c r="A15" i="3"/>
  <c r="A23" i="3"/>
  <c r="A12" i="3"/>
  <c r="A20" i="3"/>
  <c r="A10" i="3"/>
  <c r="A28" i="2" l="1"/>
  <c r="A6" i="9"/>
  <c r="A28" i="9"/>
  <c r="A29" i="9"/>
  <c r="A30" i="9"/>
  <c r="A7" i="9"/>
  <c r="A27" i="9"/>
  <c r="S6" i="8"/>
  <c r="A6" i="8" s="1"/>
  <c r="A7" i="7"/>
  <c r="A30" i="7"/>
  <c r="A28" i="7"/>
  <c r="A27" i="7"/>
  <c r="A26" i="7"/>
  <c r="A25" i="7"/>
  <c r="A24" i="7"/>
  <c r="A23" i="7"/>
  <c r="A22" i="7"/>
  <c r="A6" i="7"/>
  <c r="A29" i="7"/>
  <c r="A9" i="7"/>
  <c r="A8" i="7"/>
  <c r="A11" i="6"/>
  <c r="A22" i="6"/>
  <c r="A8" i="6"/>
  <c r="A26" i="6"/>
  <c r="A12" i="6"/>
  <c r="A19" i="6"/>
  <c r="A6" i="6"/>
  <c r="A9" i="6"/>
  <c r="A30" i="6"/>
  <c r="A25" i="6"/>
  <c r="A10" i="6"/>
  <c r="A21" i="6"/>
  <c r="A7" i="6"/>
  <c r="A23" i="6"/>
  <c r="A29" i="6"/>
  <c r="A28" i="6"/>
  <c r="A24" i="6"/>
  <c r="A18" i="6"/>
  <c r="A27" i="6"/>
  <c r="A20" i="6"/>
  <c r="A17" i="6"/>
  <c r="A13" i="6"/>
  <c r="A15" i="6"/>
  <c r="A16" i="6"/>
  <c r="A14" i="6"/>
  <c r="S6" i="4"/>
  <c r="A7" i="4" s="1"/>
  <c r="D28" i="1"/>
  <c r="D29" i="1" s="1"/>
  <c r="P6" i="5"/>
  <c r="S6" i="5" s="1"/>
  <c r="A20" i="2"/>
  <c r="A11" i="2"/>
  <c r="A21" i="2"/>
  <c r="A14" i="2"/>
  <c r="A30" i="2"/>
  <c r="A18" i="2"/>
  <c r="A6" i="2"/>
  <c r="A9" i="2"/>
  <c r="A16" i="2"/>
  <c r="A25" i="2"/>
  <c r="A7" i="2"/>
  <c r="A23" i="2"/>
  <c r="A12" i="2"/>
  <c r="A27" i="2"/>
  <c r="A19" i="2"/>
  <c r="A15" i="2"/>
  <c r="A26" i="2"/>
  <c r="A8" i="2"/>
  <c r="A17" i="2"/>
  <c r="A24" i="2"/>
  <c r="A13" i="2"/>
  <c r="A22" i="2"/>
  <c r="A10" i="2"/>
  <c r="A29" i="2"/>
  <c r="A9" i="8" l="1"/>
  <c r="A7" i="8"/>
  <c r="A6" i="5"/>
  <c r="A8" i="5"/>
  <c r="A18" i="5"/>
  <c r="A12" i="5"/>
  <c r="A9" i="5"/>
  <c r="A28" i="5"/>
  <c r="A30" i="5"/>
  <c r="A21" i="5"/>
  <c r="A22" i="5"/>
  <c r="A25" i="5"/>
  <c r="A29" i="5"/>
  <c r="A16" i="5"/>
  <c r="A17" i="5"/>
  <c r="A15" i="5"/>
  <c r="A11" i="5"/>
  <c r="A19" i="5"/>
  <c r="A13" i="5"/>
  <c r="A26" i="5"/>
  <c r="A20" i="5"/>
  <c r="A24" i="5"/>
  <c r="A14" i="5"/>
  <c r="A27" i="5"/>
  <c r="A23" i="5"/>
  <c r="A7" i="5"/>
  <c r="A17" i="4"/>
  <c r="A16" i="4"/>
  <c r="A12" i="4"/>
  <c r="A13" i="4"/>
  <c r="A6" i="4"/>
  <c r="A14" i="4"/>
  <c r="A15" i="4"/>
  <c r="A9" i="4"/>
  <c r="A11" i="4"/>
  <c r="A8" i="4"/>
  <c r="A10" i="4"/>
  <c r="A10" i="5"/>
  <c r="D30" i="1"/>
  <c r="D31" i="1" s="1"/>
  <c r="P6" i="10"/>
  <c r="S6" i="10" s="1"/>
  <c r="A34" i="10" l="1"/>
  <c r="A31" i="10"/>
  <c r="A15" i="10"/>
  <c r="A20" i="10"/>
  <c r="A18" i="10"/>
  <c r="A19" i="10"/>
  <c r="A37" i="10"/>
  <c r="A16" i="10"/>
  <c r="A35" i="10"/>
  <c r="A26" i="10"/>
  <c r="A21" i="10"/>
  <c r="A29" i="10"/>
  <c r="A36" i="10"/>
  <c r="A27" i="10"/>
  <c r="A30" i="10"/>
  <c r="A23" i="10"/>
  <c r="A13" i="10"/>
  <c r="A14" i="10"/>
  <c r="A24" i="10"/>
  <c r="A25" i="10"/>
  <c r="A22" i="10"/>
  <c r="A32" i="10"/>
  <c r="A28" i="10"/>
  <c r="A17" i="10"/>
  <c r="A33" i="10"/>
  <c r="A10" i="10"/>
  <c r="A12" i="10"/>
  <c r="A8" i="10"/>
  <c r="A11" i="10"/>
  <c r="A9" i="10"/>
  <c r="A6" i="10"/>
  <c r="A7" i="10"/>
</calcChain>
</file>

<file path=xl/comments1.xml><?xml version="1.0" encoding="utf-8"?>
<comments xmlns="http://schemas.openxmlformats.org/spreadsheetml/2006/main">
  <authors>
    <author>kartingua</author>
  </authors>
  <commentList>
    <comment ref="I23" authorId="0">
      <text>
        <r>
          <rPr>
            <b/>
            <sz val="9"/>
            <color indexed="81"/>
            <rFont val="Tahoma"/>
            <family val="2"/>
            <charset val="204"/>
          </rPr>
          <t>kartingua:</t>
        </r>
        <r>
          <rPr>
            <sz val="9"/>
            <color indexed="81"/>
            <rFont val="Tahoma"/>
            <family val="2"/>
            <charset val="204"/>
          </rPr>
          <t xml:space="preserve">
отказался от вторго заезда</t>
        </r>
      </text>
    </comment>
  </commentList>
</comments>
</file>

<file path=xl/sharedStrings.xml><?xml version="1.0" encoding="utf-8"?>
<sst xmlns="http://schemas.openxmlformats.org/spreadsheetml/2006/main" count="1579" uniqueCount="280">
  <si>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</si>
  <si>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</si>
  <si>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</si>
  <si>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</si>
  <si>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</si>
  <si>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</si>
  <si>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</si>
  <si>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</si>
  <si>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</si>
  <si>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</si>
  <si>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</si>
  <si>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</si>
  <si>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</si>
  <si>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</si>
  <si>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</si>
  <si>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</si>
  <si>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</si>
  <si>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</si>
  <si>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</si>
  <si>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</si>
  <si>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</si>
  <si>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</si>
  <si>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</si>
  <si>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</si>
  <si>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</si>
  <si>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</si>
  <si>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</si>
  <si>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</si>
  <si>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</si>
  <si>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</si>
  <si>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 xml:space="preserve">Лайт Лига xx.yy.2017 (конфигурация X) 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</si>
  <si>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</si>
  <si>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</si>
  <si>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</si>
  <si>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</si>
  <si>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</si>
  <si>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</si>
  <si>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</si>
  <si>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</si>
  <si>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</si>
  <si>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</si>
  <si>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</si>
  <si>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</si>
  <si>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</si>
  <si>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</si>
  <si>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</si>
  <si>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Лайт Лига 16.05.2017 (конфигурация 1) </t>
  </si>
  <si>
    <t xml:space="preserve"> </t>
  </si>
  <si>
    <t>Пархомчук Саша</t>
  </si>
  <si>
    <t>Синани Влад</t>
  </si>
  <si>
    <t>Булавинов Андрей</t>
  </si>
  <si>
    <t>Дарий Игорь</t>
  </si>
  <si>
    <t>Муляр Андрей</t>
  </si>
  <si>
    <t>Пилипчук Вася</t>
  </si>
  <si>
    <t>Петренко Влад</t>
  </si>
  <si>
    <t>Дикань Сергей/ Dykan Sergey</t>
  </si>
  <si>
    <t>Фаль Александр</t>
  </si>
  <si>
    <t>Мифтахутдинов Рафаель</t>
  </si>
  <si>
    <t>Чайка Кирилл</t>
  </si>
  <si>
    <t>Шиленко Александр</t>
  </si>
  <si>
    <t>Сомок Денис</t>
  </si>
  <si>
    <t>Смелов Дмитрий</t>
  </si>
  <si>
    <t>Халецкий Женя</t>
  </si>
  <si>
    <t>Яременко Алексей</t>
  </si>
  <si>
    <t>Веселов Сергей</t>
  </si>
  <si>
    <t>Морозенко Сергей</t>
  </si>
  <si>
    <t>Морозова Дарья</t>
  </si>
  <si>
    <t>Рябоконь Максим</t>
  </si>
  <si>
    <t>Ольшанский Костя</t>
  </si>
  <si>
    <t>Потапов Сергей</t>
  </si>
  <si>
    <t>Форостюк Миша</t>
  </si>
  <si>
    <t>Дымко Вячеслав</t>
  </si>
  <si>
    <t xml:space="preserve">Лайт Лига 23.05.2017 (конфигурация 6R) </t>
  </si>
  <si>
    <t>Потапов Сергей/ Potapov Sergey</t>
  </si>
  <si>
    <t>Григорьев Гена / Grigoriev Gennady</t>
  </si>
  <si>
    <t>Мандзюк Артур / Mandzuk Artur</t>
  </si>
  <si>
    <t>Муляр Андрей / Mular Andrey</t>
  </si>
  <si>
    <t>Джемула Сергей / Dzemula Sergey</t>
  </si>
  <si>
    <t>Дарий Игорь / Dariy Igor</t>
  </si>
  <si>
    <t>Синани Влад / Sinani Vlad</t>
  </si>
  <si>
    <t>Булавинов Андрей / Bulavinov Andrey</t>
  </si>
  <si>
    <t>Седнин Роман / Konuhov Roman</t>
  </si>
  <si>
    <t>Морозенко Сергей / Morozenko Sergey</t>
  </si>
  <si>
    <t>Смелов Дима</t>
  </si>
  <si>
    <t>Майбродский Миша</t>
  </si>
  <si>
    <t>Онащук Максим</t>
  </si>
  <si>
    <t>Гальвес Саша</t>
  </si>
  <si>
    <t>Михайлик Михаил</t>
  </si>
  <si>
    <t>Кравченко Женя</t>
  </si>
  <si>
    <t>Смерчинский Саша</t>
  </si>
  <si>
    <t>Соболев  Александр</t>
  </si>
  <si>
    <t>Сорокин Сергей</t>
  </si>
  <si>
    <t xml:space="preserve">Лайт Лига 30.05.2017 (конфигурация 3) </t>
  </si>
  <si>
    <t>Халецкий Евгений</t>
  </si>
  <si>
    <t>Евстратенко Денис</t>
  </si>
  <si>
    <t>Фаль Александр / Fal Alexandr</t>
  </si>
  <si>
    <t>Строна Илона</t>
  </si>
  <si>
    <t>Мандзюк Артур</t>
  </si>
  <si>
    <t>Пилипчук Василий</t>
  </si>
  <si>
    <t>Чухалекно Дима</t>
  </si>
  <si>
    <t>Ярошенко Саша</t>
  </si>
  <si>
    <t>Григорьев Геннадий</t>
  </si>
  <si>
    <t>Морозов Андрей</t>
  </si>
  <si>
    <t>Бутковский Денис</t>
  </si>
  <si>
    <t>Банников Денис</t>
  </si>
  <si>
    <t xml:space="preserve">Лайт Лига 06.06.2017 (конфигурация 10R) </t>
  </si>
  <si>
    <t>Смерчиский Александр</t>
  </si>
  <si>
    <t>Балтер Максим</t>
  </si>
  <si>
    <t>Житомирский Дмитрий</t>
  </si>
  <si>
    <t xml:space="preserve">Лайт Лига 13.06.2017 (конфигурация 10) </t>
  </si>
  <si>
    <t>Михайлик Михайло</t>
  </si>
  <si>
    <t>Шпакович Валик</t>
  </si>
  <si>
    <t>Майбродский Михаил</t>
  </si>
  <si>
    <t>Чухаленко Дима</t>
  </si>
  <si>
    <t xml:space="preserve">Лайт Лига 20.06.2017 (конфигурация 6) </t>
  </si>
  <si>
    <t>Конюхов Роман</t>
  </si>
  <si>
    <t>Голоцван Дмитрий</t>
  </si>
  <si>
    <t>Дыкань Сергей</t>
  </si>
  <si>
    <t>Лысенко Алексей</t>
  </si>
  <si>
    <t>Киктенко Юрий</t>
  </si>
  <si>
    <t>Мурыгин Сергей</t>
  </si>
  <si>
    <t>Джемула Сергей</t>
  </si>
  <si>
    <t>Романов Саша</t>
  </si>
  <si>
    <t>Хлопонин Андрей</t>
  </si>
  <si>
    <t>Демьянюк Дмитрий</t>
  </si>
  <si>
    <t xml:space="preserve">Лайт Лига 27.06.2017 (конфигурация 5R) </t>
  </si>
  <si>
    <t>Якусик Саша</t>
  </si>
  <si>
    <t>Якусик Дима</t>
  </si>
  <si>
    <t>Яценко Вова</t>
  </si>
  <si>
    <t>Киселёв Филипп</t>
  </si>
  <si>
    <t>Голоцван Дима</t>
  </si>
  <si>
    <t>Балтар Максим</t>
  </si>
  <si>
    <t>Лабунский Алексей</t>
  </si>
  <si>
    <t>Тамберг Александр</t>
  </si>
  <si>
    <t>Мурадян</t>
  </si>
  <si>
    <t>Дядя Саша</t>
  </si>
  <si>
    <t>Пилипчук Всилий</t>
  </si>
  <si>
    <t>Кочмарев Юра</t>
  </si>
  <si>
    <t>Гаврилюк Олег</t>
  </si>
  <si>
    <t>Ильяшенко Владимир</t>
  </si>
  <si>
    <t>Колпачев Сергей</t>
  </si>
  <si>
    <t>Колпачев Алексей</t>
  </si>
  <si>
    <t>Верна Николай</t>
  </si>
  <si>
    <t>Трихлеб Александр</t>
  </si>
  <si>
    <t>Остренко Стас</t>
  </si>
  <si>
    <t>Киселев Филипп</t>
  </si>
  <si>
    <t xml:space="preserve">Звягин Григорий </t>
  </si>
  <si>
    <t>Якусик Александр</t>
  </si>
  <si>
    <t>Литвиненко Дима</t>
  </si>
  <si>
    <t>Фортуна Таня</t>
  </si>
  <si>
    <t>Михайлик Миша</t>
  </si>
  <si>
    <t xml:space="preserve">Лайт Лига 04.07.2017 (конфигурация 4) </t>
  </si>
  <si>
    <t>Колтуненко Юра</t>
  </si>
  <si>
    <t xml:space="preserve">Лайт Лига 20.0.2017 (конфигурация 6R) </t>
  </si>
  <si>
    <t xml:space="preserve">Яценко Владимир </t>
  </si>
  <si>
    <t>Деда Гена</t>
  </si>
  <si>
    <t>Михайлык Михайло</t>
  </si>
  <si>
    <t>Петренко Владислав</t>
  </si>
  <si>
    <t>Кочмарёв Юра</t>
  </si>
  <si>
    <t>Яремич Даниил</t>
  </si>
  <si>
    <t xml:space="preserve">Ковалюк Дима </t>
  </si>
  <si>
    <t>Кириченко Виталий</t>
  </si>
  <si>
    <t>Лесников Александр</t>
  </si>
  <si>
    <t>Колпачев Леша</t>
  </si>
  <si>
    <t>Фурсав Никита</t>
  </si>
  <si>
    <t>Черевко Владимир</t>
  </si>
  <si>
    <t>Резников Иван</t>
  </si>
  <si>
    <t>Ревчук Саша</t>
  </si>
  <si>
    <t>Ревчук  Леша</t>
  </si>
  <si>
    <t>Бураков Павел</t>
  </si>
  <si>
    <t>ненмнепм</t>
  </si>
  <si>
    <t>7п</t>
  </si>
  <si>
    <t>Литвиненко Дмитрий</t>
  </si>
  <si>
    <t>Фролов Максим</t>
  </si>
  <si>
    <t>Любина Елена</t>
  </si>
  <si>
    <t>Гончаров Роман</t>
  </si>
  <si>
    <t>Ярмоленко Сергей</t>
  </si>
  <si>
    <t>Кузьмич Олег</t>
  </si>
  <si>
    <t>Мазурян Андрей</t>
  </si>
  <si>
    <t>Черевко .владимир</t>
  </si>
  <si>
    <t>Фурсов Никита</t>
  </si>
  <si>
    <t>Лихошерст Алексей</t>
  </si>
  <si>
    <t>Рожков Олег</t>
  </si>
  <si>
    <t>Ищук Сергей</t>
  </si>
  <si>
    <t>31+ человек</t>
  </si>
  <si>
    <t xml:space="preserve">Лайт Лига 25.07.2017 (конфигурация 3R) </t>
  </si>
  <si>
    <t>Билецкий Женя</t>
  </si>
  <si>
    <t>Лесников Саша</t>
  </si>
  <si>
    <t>Загирский Антон</t>
  </si>
  <si>
    <t>Спижак Андрей</t>
  </si>
  <si>
    <t>Кузьменко Артем</t>
  </si>
  <si>
    <t>Жарюк Сергей</t>
  </si>
  <si>
    <t>Шапран Вячеслав</t>
  </si>
  <si>
    <t xml:space="preserve">Телегин Алексей </t>
  </si>
  <si>
    <t>Федорончук Артём</t>
  </si>
  <si>
    <t>Чернега Николай</t>
  </si>
  <si>
    <t xml:space="preserve">Лайт Лига 01.08.2017 (конфигурация 2) </t>
  </si>
  <si>
    <t>Закалюк Евгений</t>
  </si>
  <si>
    <t>Муляр Александр</t>
  </si>
  <si>
    <t xml:space="preserve">Морозенко </t>
  </si>
  <si>
    <t>Гончаров Рома</t>
  </si>
  <si>
    <t xml:space="preserve">Ищук Сергей </t>
  </si>
  <si>
    <t xml:space="preserve">Дарий Игорь </t>
  </si>
  <si>
    <t>Купцов Павел</t>
  </si>
  <si>
    <t>Назаренко Вадим</t>
  </si>
  <si>
    <t>Славинский Атон</t>
  </si>
  <si>
    <t>Жарюк  Сергей</t>
  </si>
  <si>
    <t>Семенов Константин</t>
  </si>
  <si>
    <t>Белокриницький Руслан</t>
  </si>
  <si>
    <t>Шиленко Алкусандр</t>
  </si>
  <si>
    <t>Доценко Анатолий</t>
  </si>
  <si>
    <t>Коруз Вадим</t>
  </si>
  <si>
    <t>Закалюк Женя</t>
  </si>
  <si>
    <t>Муляр Адрей</t>
  </si>
  <si>
    <t>Корчагин Андрей</t>
  </si>
  <si>
    <t>Мифтахутдинов Рафаєль</t>
  </si>
  <si>
    <t>Славинский Антон</t>
  </si>
  <si>
    <t xml:space="preserve">Лайт Лига 08.08.2017 (конфигурация 5) </t>
  </si>
  <si>
    <t xml:space="preserve">Лайт Лига 15.08.2017 (конфигурация 1) </t>
  </si>
  <si>
    <t>Белокриницкий Руслан</t>
  </si>
  <si>
    <t>Телегин Алексей</t>
  </si>
  <si>
    <t>Бурлаченко Дмитрий</t>
  </si>
  <si>
    <t xml:space="preserve">Сомок  Денис </t>
  </si>
  <si>
    <t>Кошарук Женя</t>
  </si>
  <si>
    <t>Мирош Богдан</t>
  </si>
  <si>
    <t>Загирський Антон</t>
  </si>
  <si>
    <t>Шилов Василий</t>
  </si>
  <si>
    <t>Наум</t>
  </si>
  <si>
    <t xml:space="preserve">Лайт Лига 22.08.2017 (конфигурация 5) </t>
  </si>
  <si>
    <t>Сергиенко Василь</t>
  </si>
  <si>
    <t>Кива Сергей</t>
  </si>
  <si>
    <t>Кошарук Евгений</t>
  </si>
  <si>
    <t>Бойцов Виктор</t>
  </si>
  <si>
    <t>Мелконян Артур</t>
  </si>
  <si>
    <t xml:space="preserve">Лайт Лига 29.08.2017 (конфигурация 11) </t>
  </si>
  <si>
    <t xml:space="preserve">Лайт Лига 05.08.2017 (конфигурация 9) </t>
  </si>
  <si>
    <t>Трихлеб Саша</t>
  </si>
  <si>
    <t>Енгаличев Рустам</t>
  </si>
  <si>
    <t>Морокко Александр</t>
  </si>
  <si>
    <t>Шиленко Саша</t>
  </si>
  <si>
    <t>Деркач Роман</t>
  </si>
  <si>
    <t>Лесников  Саша</t>
  </si>
  <si>
    <t>Францишко Андрей</t>
  </si>
  <si>
    <t>Тарнавкий Антон</t>
  </si>
  <si>
    <t>Дидков Алексей</t>
  </si>
  <si>
    <t>Фаль Алекесандр</t>
  </si>
  <si>
    <t xml:space="preserve">Лайт Лига 12.09.2017 (конфигурация 6R) </t>
  </si>
  <si>
    <t>Волошин Денис</t>
  </si>
  <si>
    <t>Сергиенко Василий</t>
  </si>
  <si>
    <t xml:space="preserve">Бойцов Виктор </t>
  </si>
  <si>
    <t>Лущик Слава</t>
  </si>
  <si>
    <t>Парощук Денис</t>
  </si>
  <si>
    <t xml:space="preserve">Лайт Лига 26.09.2017 (конфигурация 7) </t>
  </si>
  <si>
    <t>Иванов Юра</t>
  </si>
  <si>
    <t>Иванов Костя</t>
  </si>
  <si>
    <t>Иванов Виктор</t>
  </si>
  <si>
    <t>Кулинич Игорь</t>
  </si>
  <si>
    <t>Житомирский Дима</t>
  </si>
  <si>
    <t>Жук Дмитрий</t>
  </si>
  <si>
    <t>Цыруль Валентин</t>
  </si>
  <si>
    <t>Черненко Александр</t>
  </si>
  <si>
    <t>Михайлик Михайлj</t>
  </si>
  <si>
    <t>Морозова Юлия</t>
  </si>
  <si>
    <t>Климчук Евгений</t>
  </si>
  <si>
    <t>Макаренко Артем</t>
  </si>
  <si>
    <t>Василенко Максим</t>
  </si>
  <si>
    <t>Сахарута Ярослав</t>
  </si>
  <si>
    <t>Шевченко Влад</t>
  </si>
  <si>
    <t>Гонтар Максим</t>
  </si>
  <si>
    <t xml:space="preserve">Лайт Лига 03.10.2017 (конфигурация 6) </t>
  </si>
  <si>
    <t xml:space="preserve">Лайт Лига 10.10.2017 (конфигурация 4) </t>
  </si>
  <si>
    <t>Тони</t>
  </si>
  <si>
    <t>Пилягин Антон</t>
  </si>
  <si>
    <t>Закопайко Александр</t>
  </si>
  <si>
    <t>Криворучко Николай</t>
  </si>
  <si>
    <t>Стефанович Михаил</t>
  </si>
  <si>
    <t>Яремкович Дмитрий</t>
  </si>
  <si>
    <t>Goldner Brian</t>
  </si>
  <si>
    <t>Касаткин Вадим</t>
  </si>
  <si>
    <t xml:space="preserve">Лайт Лига 17.10.2017 (конфигурация 5R)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</si>
</sst>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43" xfId="0" applyFont="1" applyBorder="1"/>
    <xf numFmtId="0" fontId="6" fillId="3" borderId="15" xfId="0" applyFont="1" applyFill="1" applyBorder="1"/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6" fillId="0" borderId="24" xfId="0" applyFont="1" applyBorder="1"/>
    <xf numFmtId="0" fontId="1" fillId="0" borderId="0" xfId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4" fillId="0" borderId="37" xfId="1" applyFont="1" applyBorder="1" applyAlignment="1">
      <alignment horizontal="center"/>
    </xf>
    <xf numFmtId="0" fontId="7" fillId="0" borderId="15" xfId="0" applyFont="1" applyFill="1" applyBorder="1" applyAlignment="1"/>
    <xf numFmtId="0" fontId="7" fillId="0" borderId="51" xfId="0" applyFont="1" applyBorder="1" applyAlignment="1"/>
    <xf numFmtId="0" fontId="7" fillId="0" borderId="43" xfId="0" applyFont="1" applyBorder="1" applyAlignment="1"/>
    <xf numFmtId="0" fontId="6" fillId="0" borderId="51" xfId="0" applyFont="1" applyBorder="1" applyAlignment="1"/>
    <xf numFmtId="0" fontId="7" fillId="4" borderId="15" xfId="1" applyFont="1" applyFill="1" applyBorder="1"/>
    <xf numFmtId="0" fontId="7" fillId="0" borderId="43" xfId="1" applyFont="1" applyBorder="1"/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</cellXfs>
  <cellStyles count="2">
    <cellStyle name="Обычный" xfId="0" builtinId="0"/>
    <cellStyle name="Пояснение" xfId="1" builtinId="53" customBuiltin="1"/>
  </cellStyles>
  <dxfs count="2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MK33"/>
  <sheetViews>
    <sheetView topLeftCell="AC1" zoomScaleNormal="100" workbookViewId="0">
      <selection activeCell="BG8" sqref="BG8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46" t="s">
        <v>0</v>
      </c>
      <c r="B1" s="146"/>
      <c r="C1" s="146"/>
      <c r="D1" s="146"/>
      <c r="E1"/>
      <c r="F1" s="145" t="s">
        <v>1</v>
      </c>
      <c r="G1" s="145"/>
      <c r="H1" s="145"/>
      <c r="I1" s="145"/>
      <c r="J1"/>
      <c r="K1" s="145" t="s">
        <v>2</v>
      </c>
      <c r="L1" s="145"/>
      <c r="M1" s="145"/>
      <c r="N1" s="145"/>
      <c r="O1"/>
      <c r="P1" s="146" t="s">
        <v>3</v>
      </c>
      <c r="Q1" s="146"/>
      <c r="R1" s="146"/>
      <c r="S1" s="146"/>
      <c r="T1"/>
      <c r="U1" s="145" t="s">
        <v>4</v>
      </c>
      <c r="V1" s="145"/>
      <c r="W1" s="145"/>
      <c r="X1" s="145"/>
      <c r="Y1"/>
      <c r="Z1" s="145" t="s">
        <v>5</v>
      </c>
      <c r="AA1" s="145"/>
      <c r="AB1" s="145"/>
      <c r="AC1" s="145"/>
      <c r="AD1"/>
      <c r="AE1" s="139" t="s">
        <v>6</v>
      </c>
      <c r="AF1" s="139"/>
      <c r="AG1" s="139"/>
      <c r="AH1" s="139"/>
      <c r="AI1"/>
      <c r="AJ1" s="139" t="s">
        <v>7</v>
      </c>
      <c r="AK1" s="139"/>
      <c r="AL1" s="139"/>
      <c r="AM1" s="139"/>
      <c r="AN1"/>
      <c r="AO1" s="139" t="s">
        <v>8</v>
      </c>
      <c r="AP1" s="139"/>
      <c r="AQ1" s="139"/>
      <c r="AR1" s="139"/>
      <c r="AS1"/>
      <c r="AT1" s="139" t="s">
        <v>9</v>
      </c>
      <c r="AU1" s="139"/>
      <c r="AV1" s="139"/>
      <c r="AW1" s="139"/>
      <c r="AY1" s="139" t="s">
        <v>10</v>
      </c>
      <c r="AZ1" s="139"/>
      <c r="BA1" s="139"/>
      <c r="BB1" s="139"/>
      <c r="BD1" s="139" t="s">
        <v>184</v>
      </c>
      <c r="BE1" s="139"/>
      <c r="BF1" s="139"/>
      <c r="BG1" s="139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11"/>
      <c r="W13"/>
      <c r="X13"/>
      <c r="Y13"/>
      <c r="Z13" s="78">
        <v>11</v>
      </c>
      <c r="AA13" s="26">
        <v>8</v>
      </c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27">
        <v>11</v>
      </c>
      <c r="BE13" s="111">
        <v>10</v>
      </c>
      <c r="BF13" s="111">
        <v>4.5</v>
      </c>
      <c r="BG13" s="1">
        <v>0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 s="127">
        <v>12</v>
      </c>
      <c r="BE14" s="111">
        <v>9.5</v>
      </c>
      <c r="BF14" s="111">
        <v>4</v>
      </c>
      <c r="BG14" s="1">
        <v>0</v>
      </c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40" t="s">
        <v>14</v>
      </c>
      <c r="B16" s="141"/>
      <c r="C16" s="141"/>
      <c r="D16" s="141"/>
      <c r="E16" s="141"/>
      <c r="F16" s="141"/>
      <c r="G16" s="14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AJ17" s="2">
        <v>36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29">
        <v>56</v>
      </c>
      <c r="AI18" s="129">
        <v>56</v>
      </c>
      <c r="AJ18" s="129">
        <v>56</v>
      </c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43" t="s">
        <v>15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44" t="s">
        <v>16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scale="30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S38"/>
  <sheetViews>
    <sheetView showWhiteSpace="0" topLeftCell="A12" zoomScale="70" zoomScaleNormal="70" zoomScalePageLayoutView="80" workbookViewId="0">
      <selection activeCell="A30" sqref="A30"/>
    </sheetView>
  </sheetViews>
  <sheetFormatPr defaultRowHeight="15"/>
  <cols>
    <col min="1" max="1" width="13.85546875" customWidth="1"/>
    <col min="2" max="2" width="31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153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171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 hidden="1">
      <c r="A6" s="31">
        <f ca="1">RANK(S6,S$6:OFFSET(S$6,0,0,COUNTA(B$6:B$37)))</f>
        <v>1</v>
      </c>
      <c r="B6" s="85" t="s">
        <v>158</v>
      </c>
      <c r="C6" s="100" t="s">
        <v>44</v>
      </c>
      <c r="D6" s="34">
        <v>1</v>
      </c>
      <c r="E6" s="35">
        <v>9</v>
      </c>
      <c r="F6" s="36">
        <v>10</v>
      </c>
      <c r="G6" s="37">
        <v>1</v>
      </c>
      <c r="H6" s="38">
        <v>10</v>
      </c>
      <c r="I6" s="35">
        <v>3</v>
      </c>
      <c r="J6" s="94">
        <v>1.5</v>
      </c>
      <c r="K6" s="86">
        <f ca="1">OFFSET(Очки!$A$2,F6,D6+OFFSET(Очки!$A$18,0,$C$38-1)-1)</f>
        <v>10.5</v>
      </c>
      <c r="L6" s="87">
        <f ca="1">IF(F6&lt;E6,OFFSET(Очки!$A$20,2+E6-F6,IF(D6=1,13-E6,10+D6)),0)</f>
        <v>0</v>
      </c>
      <c r="M6" s="87">
        <v>2</v>
      </c>
      <c r="N6" s="91"/>
      <c r="O6" s="86">
        <f ca="1">OFFSET(Очки!$A$2,I6,G6+OFFSET(Очки!$A$18,0,$C$38-1)-1)</f>
        <v>15</v>
      </c>
      <c r="P6" s="87">
        <f ca="1">IF(I6&lt;H6,OFFSET(Очки!$A$20,2+H6-I6,IF(G6=1,13-H6,10+G6)),0)</f>
        <v>7.3999999999999995</v>
      </c>
      <c r="Q6" s="87">
        <v>2</v>
      </c>
      <c r="R6" s="88"/>
      <c r="S6" s="101">
        <f t="shared" ref="S6:S37" ca="1" si="0">SUM(J6:R6)</f>
        <v>38.4</v>
      </c>
    </row>
    <row r="7" spans="1:19" ht="15.75">
      <c r="A7" s="40">
        <f ca="1">RANK(S7,S$6:OFFSET(S$6,0,0,COUNTA(B$6:B$30)))</f>
        <v>2</v>
      </c>
      <c r="B7" s="32" t="s">
        <v>154</v>
      </c>
      <c r="C7" s="33" t="s">
        <v>44</v>
      </c>
      <c r="D7" s="42">
        <v>1</v>
      </c>
      <c r="E7" s="43">
        <v>10</v>
      </c>
      <c r="F7" s="44">
        <v>9</v>
      </c>
      <c r="G7" s="45">
        <v>1</v>
      </c>
      <c r="H7" s="46">
        <v>7</v>
      </c>
      <c r="I7" s="43">
        <v>1</v>
      </c>
      <c r="J7" s="95">
        <v>2</v>
      </c>
      <c r="K7" s="89">
        <f ca="1">OFFSET(Очки!$A$2,F7,D7+OFFSET(Очки!$A$18,0,$C$38-1)-1)</f>
        <v>11</v>
      </c>
      <c r="L7" s="39">
        <f ca="1">IF(F7&lt;E7,OFFSET(Очки!$A$20,2+E7-F7,IF(D7=1,13-E7,10+D7)),0)</f>
        <v>1.2</v>
      </c>
      <c r="M7" s="39">
        <v>0.5</v>
      </c>
      <c r="N7" s="92"/>
      <c r="O7" s="89">
        <f ca="1">OFFSET(Очки!$A$2,I7,G7+OFFSET(Очки!$A$18,0,$C$38-1)-1)</f>
        <v>17</v>
      </c>
      <c r="P7" s="39">
        <f ca="1">IF(I7&lt;H7,OFFSET(Очки!$A$20,2+H7-I7,IF(G7=1,13-H7,10+G7)),0)</f>
        <v>5.2</v>
      </c>
      <c r="Q7" s="39">
        <v>1</v>
      </c>
      <c r="R7" s="90"/>
      <c r="S7" s="102">
        <f t="shared" ca="1" si="0"/>
        <v>37.9</v>
      </c>
    </row>
    <row r="8" spans="1:19" ht="15.75">
      <c r="A8" s="40">
        <f ca="1">RANK(S8,S$6:OFFSET(S$6,0,0,COUNTA(B$6:B$30)))</f>
        <v>3</v>
      </c>
      <c r="B8" s="47" t="s">
        <v>121</v>
      </c>
      <c r="C8" s="33" t="s">
        <v>44</v>
      </c>
      <c r="D8" s="42">
        <v>1</v>
      </c>
      <c r="E8" s="43">
        <v>3</v>
      </c>
      <c r="F8" s="44">
        <v>1</v>
      </c>
      <c r="G8" s="45">
        <v>1</v>
      </c>
      <c r="H8" s="46">
        <v>5</v>
      </c>
      <c r="I8" s="43">
        <v>4</v>
      </c>
      <c r="J8" s="95"/>
      <c r="K8" s="89">
        <f ca="1">OFFSET(Очки!$A$2,F8,D8+OFFSET(Очки!$A$18,0,$C$38-1)-1)</f>
        <v>17</v>
      </c>
      <c r="L8" s="39">
        <f ca="1">IF(F8&lt;E8,OFFSET(Очки!$A$20,2+E8-F8,IF(D8=1,13-E8,10+D8)),0)</f>
        <v>1.4</v>
      </c>
      <c r="M8" s="39"/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0.9</v>
      </c>
      <c r="Q8" s="39"/>
      <c r="R8" s="90"/>
      <c r="S8" s="102">
        <f t="shared" ca="1" si="0"/>
        <v>33.299999999999997</v>
      </c>
    </row>
    <row r="9" spans="1:19" ht="15.75">
      <c r="A9" s="40">
        <f ca="1">RANK(S9,S$6:OFFSET(S$6,0,0,COUNTA(B$6:B$30)))</f>
        <v>4</v>
      </c>
      <c r="B9" s="47" t="s">
        <v>167</v>
      </c>
      <c r="C9" s="33" t="s">
        <v>44</v>
      </c>
      <c r="D9" s="42">
        <v>1</v>
      </c>
      <c r="E9" s="43">
        <v>8</v>
      </c>
      <c r="F9" s="44">
        <v>3</v>
      </c>
      <c r="G9" s="45">
        <v>1</v>
      </c>
      <c r="H9" s="46">
        <v>8</v>
      </c>
      <c r="I9" s="43">
        <v>10</v>
      </c>
      <c r="J9" s="95">
        <v>1</v>
      </c>
      <c r="K9" s="89">
        <f ca="1">OFFSET(Очки!$A$2,F9,D9+OFFSET(Очки!$A$18,0,$C$38-1)-1)</f>
        <v>15</v>
      </c>
      <c r="L9" s="39">
        <f ca="1">IF(F9&lt;E9,OFFSET(Очки!$A$20,2+E9-F9,IF(D9=1,13-E9,10+D9)),0)</f>
        <v>5</v>
      </c>
      <c r="M9" s="39">
        <v>1</v>
      </c>
      <c r="N9" s="92"/>
      <c r="O9" s="89">
        <f ca="1">OFFSET(Очки!$A$2,I9,G9+OFFSET(Очки!$A$18,0,$C$38-1)-1)</f>
        <v>10.5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32.5</v>
      </c>
    </row>
    <row r="10" spans="1:19" ht="15.75">
      <c r="A10" s="40">
        <f ca="1">RANK(S10,S$6:OFFSET(S$6,0,0,COUNTA(B$6:B$30)))</f>
        <v>5</v>
      </c>
      <c r="B10" s="47" t="s">
        <v>49</v>
      </c>
      <c r="C10" s="33">
        <v>5</v>
      </c>
      <c r="D10" s="42">
        <v>1</v>
      </c>
      <c r="E10" s="43">
        <v>1</v>
      </c>
      <c r="F10" s="44">
        <v>2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16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32</v>
      </c>
    </row>
    <row r="11" spans="1:19" ht="15.75">
      <c r="A11" s="40">
        <f ca="1">RANK(S11,S$6:OFFSET(S$6,0,0,COUNTA(B$6:B$30)))</f>
        <v>6</v>
      </c>
      <c r="B11" s="48" t="s">
        <v>149</v>
      </c>
      <c r="C11" s="33" t="s">
        <v>44</v>
      </c>
      <c r="D11" s="42">
        <v>1</v>
      </c>
      <c r="E11" s="43">
        <v>11</v>
      </c>
      <c r="F11" s="44">
        <v>6</v>
      </c>
      <c r="G11" s="45">
        <v>1</v>
      </c>
      <c r="H11" s="46">
        <v>11</v>
      </c>
      <c r="I11" s="43">
        <v>11</v>
      </c>
      <c r="J11" s="95">
        <v>2.5</v>
      </c>
      <c r="K11" s="89">
        <f ca="1">OFFSET(Очки!$A$2,F11,D11+OFFSET(Очки!$A$18,0,$C$38-1)-1)</f>
        <v>12.5</v>
      </c>
      <c r="L11" s="39">
        <f ca="1">IF(F11&lt;E11,OFFSET(Очки!$A$20,2+E11-F11,IF(D11=1,13-E11,10+D11)),0)</f>
        <v>6</v>
      </c>
      <c r="M11" s="39">
        <v>2.5</v>
      </c>
      <c r="N11" s="92">
        <v>-4</v>
      </c>
      <c r="O11" s="89">
        <f ca="1">OFFSET(Очки!$A$2,I11,G11+OFFSET(Очки!$A$18,0,$C$38-1)-1)</f>
        <v>10</v>
      </c>
      <c r="P11" s="39">
        <f ca="1">IF(I11&lt;H11,OFFSET(Очки!$A$20,2+H11-I11,IF(G11=1,13-H11,10+G11)),0)</f>
        <v>0</v>
      </c>
      <c r="Q11" s="39">
        <v>1.5</v>
      </c>
      <c r="R11" s="90"/>
      <c r="S11" s="102">
        <f t="shared" ca="1" si="0"/>
        <v>31</v>
      </c>
    </row>
    <row r="12" spans="1:19" ht="15.75">
      <c r="A12" s="40">
        <f ca="1">RANK(S12,S$6:OFFSET(S$6,0,0,COUNTA(B$6:B$30)))</f>
        <v>7</v>
      </c>
      <c r="B12" s="48" t="s">
        <v>168</v>
      </c>
      <c r="C12" s="33">
        <v>7.5</v>
      </c>
      <c r="D12" s="89">
        <v>1</v>
      </c>
      <c r="E12" s="120">
        <v>4</v>
      </c>
      <c r="F12" s="90">
        <v>7</v>
      </c>
      <c r="G12" s="123">
        <v>1</v>
      </c>
      <c r="H12" s="39">
        <v>9</v>
      </c>
      <c r="I12" s="120">
        <v>6</v>
      </c>
      <c r="J12" s="33"/>
      <c r="K12" s="89">
        <f ca="1">OFFSET(Очки!$A$2,F12,D12+OFFSET(Очки!$A$18,0,$C$38-1)-1)</f>
        <v>12</v>
      </c>
      <c r="L12" s="39">
        <f ca="1">IF(F12&lt;E12,OFFSET(Очки!$A$20,2+E12-F12,IF(D12=1,13-E12,10+D12)),0)</f>
        <v>0</v>
      </c>
      <c r="M12" s="39">
        <v>1.5</v>
      </c>
      <c r="N12" s="92"/>
      <c r="O12" s="89">
        <f ca="1">OFFSET(Очки!$A$2,I12,G12+OFFSET(Очки!$A$18,0,$C$38-1)-1)</f>
        <v>12.5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29.5</v>
      </c>
    </row>
    <row r="13" spans="1:19" ht="15.75">
      <c r="A13" s="40">
        <f ca="1">RANK(S13,S$6:OFFSET(S$6,0,0,COUNTA(B$6:B$30)))</f>
        <v>8</v>
      </c>
      <c r="B13" s="47" t="s">
        <v>51</v>
      </c>
      <c r="C13" s="33" t="s">
        <v>44</v>
      </c>
      <c r="D13" s="42">
        <v>1</v>
      </c>
      <c r="E13" s="43">
        <v>5</v>
      </c>
      <c r="F13" s="44">
        <v>4</v>
      </c>
      <c r="G13" s="45">
        <v>1</v>
      </c>
      <c r="H13" s="46">
        <v>3</v>
      </c>
      <c r="I13" s="43">
        <v>5</v>
      </c>
      <c r="J13" s="95"/>
      <c r="K13" s="89">
        <f ca="1">OFFSET(Очки!$A$2,F13,D13+OFFSET(Очки!$A$18,0,$C$38-1)-1)</f>
        <v>14</v>
      </c>
      <c r="L13" s="39">
        <f ca="1">IF(F13&lt;E13,OFFSET(Очки!$A$20,2+E13-F13,IF(D13=1,13-E13,10+D13)),0)</f>
        <v>0.9</v>
      </c>
      <c r="M13" s="39"/>
      <c r="N13" s="92"/>
      <c r="O13" s="89">
        <f ca="1">OFFSET(Очки!$A$2,I13,G13+OFFSET(Очки!$A$18,0,$C$38-1)-1)</f>
        <v>13</v>
      </c>
      <c r="P13" s="39">
        <f ca="1">IF(I13&lt;H13,OFFSET(Очки!$A$20,2+H13-I13,IF(G13=1,13-H13,10+G13)),0)</f>
        <v>0</v>
      </c>
      <c r="Q13" s="39">
        <v>0.5</v>
      </c>
      <c r="R13" s="90"/>
      <c r="S13" s="102">
        <f t="shared" ca="1" si="0"/>
        <v>28.4</v>
      </c>
    </row>
    <row r="14" spans="1:19" ht="15.75">
      <c r="A14" s="40">
        <f ca="1">RANK(S14,S$6:OFFSET(S$6,0,0,COUNTA(B$6:B$30)))</f>
        <v>9</v>
      </c>
      <c r="B14" s="47" t="s">
        <v>48</v>
      </c>
      <c r="C14" s="33" t="s">
        <v>44</v>
      </c>
      <c r="D14" s="42">
        <v>1</v>
      </c>
      <c r="E14" s="43">
        <v>2</v>
      </c>
      <c r="F14" s="44">
        <v>5</v>
      </c>
      <c r="G14" s="45">
        <v>2</v>
      </c>
      <c r="H14" s="46">
        <v>10</v>
      </c>
      <c r="I14" s="43">
        <v>3</v>
      </c>
      <c r="J14" s="95"/>
      <c r="K14" s="89">
        <f ca="1">OFFSET(Очки!$A$2,F14,D14+OFFSET(Очки!$A$18,0,$C$38-1)-1)</f>
        <v>13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OFFSET(Очки!$A$2,I14,G14+OFFSET(Очки!$A$18,0,$C$38-1)-1)</f>
        <v>9.5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27.4</v>
      </c>
    </row>
    <row r="15" spans="1:19" ht="15.75">
      <c r="A15" s="40">
        <f ca="1">RANK(S15,S$6:OFFSET(S$6,0,0,COUNTA(B$6:B$30)))</f>
        <v>10</v>
      </c>
      <c r="B15" s="47" t="s">
        <v>157</v>
      </c>
      <c r="C15" s="33">
        <v>15</v>
      </c>
      <c r="D15" s="42">
        <v>1</v>
      </c>
      <c r="E15" s="43">
        <v>7</v>
      </c>
      <c r="F15" s="44">
        <v>7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OFFSET(Очки!$A$2,F15,D15+OFFSET(Очки!$A$18,0,$C$38-1)-1)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OFFSET(Очки!$A$2,I15,G15+OFFSET(Очки!$A$18,0,$C$38-1)-1)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24.5</v>
      </c>
    </row>
    <row r="16" spans="1:19" ht="15.75">
      <c r="A16" s="40">
        <f ca="1">RANK(S16,S$6:OFFSET(S$6,0,0,COUNTA(B$6:B$30)))</f>
        <v>11</v>
      </c>
      <c r="B16" s="41" t="s">
        <v>127</v>
      </c>
      <c r="C16" s="33">
        <v>7.5</v>
      </c>
      <c r="D16" s="42">
        <v>2</v>
      </c>
      <c r="E16" s="43">
        <v>11</v>
      </c>
      <c r="F16" s="44">
        <v>5</v>
      </c>
      <c r="G16" s="45">
        <v>2</v>
      </c>
      <c r="H16" s="46">
        <v>8</v>
      </c>
      <c r="I16" s="43">
        <v>4</v>
      </c>
      <c r="J16" s="95"/>
      <c r="K16" s="89">
        <f ca="1">OFFSET(Очки!$A$2,F16,D16+OFFSET(Очки!$A$18,0,$C$38-1)-1)</f>
        <v>7.5</v>
      </c>
      <c r="L16" s="39">
        <f ca="1">IF(F16&lt;E16,OFFSET(Очки!$A$20,2+E16-F16,IF(D16=1,13-E16,10+D16)),0)</f>
        <v>4.2</v>
      </c>
      <c r="M16" s="39"/>
      <c r="N16" s="92"/>
      <c r="O16" s="89">
        <f ca="1">OFFSET(Очки!$A$2,I16,G16+OFFSET(Очки!$A$18,0,$C$38-1)-1)</f>
        <v>8.5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23</v>
      </c>
    </row>
    <row r="17" spans="1:19" ht="15.75">
      <c r="A17" s="40">
        <f ca="1">RANK(S17,S$6:OFFSET(S$6,0,0,COUNTA(B$6:B$30)))</f>
        <v>12</v>
      </c>
      <c r="B17" s="48" t="s">
        <v>126</v>
      </c>
      <c r="C17" s="33" t="s">
        <v>44</v>
      </c>
      <c r="D17" s="42">
        <v>2</v>
      </c>
      <c r="E17" s="43">
        <v>5</v>
      </c>
      <c r="F17" s="44">
        <v>4</v>
      </c>
      <c r="G17" s="45">
        <v>1</v>
      </c>
      <c r="H17" s="46">
        <v>1</v>
      </c>
      <c r="I17" s="43">
        <v>8</v>
      </c>
      <c r="J17" s="95"/>
      <c r="K17" s="89">
        <f ca="1">OFFSET(Очки!$A$2,F17,D17+OFFSET(Очки!$A$18,0,$C$38-1)-1)</f>
        <v>8.5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OFFSET(Очки!$A$2,I17,G17+OFFSET(Очки!$A$18,0,$C$38-1)-1)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20.7</v>
      </c>
    </row>
    <row r="18" spans="1:19" ht="15.75">
      <c r="A18" s="40">
        <f ca="1">RANK(S18,S$6:OFFSET(S$6,0,0,COUNTA(B$6:B$30)))</f>
        <v>13</v>
      </c>
      <c r="B18" s="47" t="s">
        <v>98</v>
      </c>
      <c r="C18" s="33">
        <v>5</v>
      </c>
      <c r="D18" s="42">
        <v>1</v>
      </c>
      <c r="E18" s="43">
        <v>6</v>
      </c>
      <c r="F18" s="44">
        <v>11</v>
      </c>
      <c r="G18" s="45">
        <v>1</v>
      </c>
      <c r="H18" s="46">
        <v>4</v>
      </c>
      <c r="I18" s="43">
        <v>9</v>
      </c>
      <c r="J18" s="95"/>
      <c r="K18" s="89">
        <f ca="1">OFFSET(Очки!$A$2,F18,D18+OFFSET(Очки!$A$18,0,$C$38-1)-1)</f>
        <v>10</v>
      </c>
      <c r="L18" s="39">
        <f ca="1">IF(F18&lt;E18,OFFSET(Очки!$A$20,2+E18-F18,IF(D18=1,13-E18,10+D18)),0)</f>
        <v>0</v>
      </c>
      <c r="M18" s="39"/>
      <c r="N18" s="92">
        <v>-3</v>
      </c>
      <c r="O18" s="89">
        <f ca="1">OFFSET(Очки!$A$2,I18,G18+OFFSET(Очки!$A$18,0,$C$38-1)-1)</f>
        <v>11</v>
      </c>
      <c r="P18" s="39">
        <f ca="1">IF(I18&lt;H18,OFFSET(Очки!$A$20,2+H18-I18,IF(G18=1,13-H18,10+G18)),0)</f>
        <v>0</v>
      </c>
      <c r="Q18" s="39">
        <v>2.5</v>
      </c>
      <c r="R18" s="90"/>
      <c r="S18" s="102">
        <f t="shared" ca="1" si="0"/>
        <v>20.5</v>
      </c>
    </row>
    <row r="19" spans="1:19" ht="15.75">
      <c r="A19" s="40">
        <f ca="1">RANK(S19,S$6:OFFSET(S$6,0,0,COUNTA(B$6:B$30)))</f>
        <v>14</v>
      </c>
      <c r="B19" s="47" t="s">
        <v>144</v>
      </c>
      <c r="C19" s="33" t="s">
        <v>44</v>
      </c>
      <c r="D19" s="42">
        <v>2</v>
      </c>
      <c r="E19" s="43">
        <v>4</v>
      </c>
      <c r="F19" s="44">
        <v>2</v>
      </c>
      <c r="G19" s="45">
        <v>2</v>
      </c>
      <c r="H19" s="46">
        <v>9</v>
      </c>
      <c r="I19" s="43">
        <v>10</v>
      </c>
      <c r="J19" s="95"/>
      <c r="K19" s="89">
        <f ca="1">OFFSET(Очки!$A$2,F19,D19+OFFSET(Очки!$A$18,0,$C$38-1)-1)</f>
        <v>10.5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OFFSET(Очки!$A$2,I19,G19+OFFSET(Очки!$A$18,0,$C$38-1)-1)</f>
        <v>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16.899999999999999</v>
      </c>
    </row>
    <row r="20" spans="1:19" ht="15.75">
      <c r="A20" s="40">
        <f ca="1">RANK(S20,S$6:OFFSET(S$6,0,0,COUNTA(B$6:B$30)))</f>
        <v>15</v>
      </c>
      <c r="B20" s="47" t="s">
        <v>135</v>
      </c>
      <c r="C20" s="33" t="s">
        <v>44</v>
      </c>
      <c r="D20" s="42">
        <v>2</v>
      </c>
      <c r="E20" s="43">
        <v>9</v>
      </c>
      <c r="F20" s="44">
        <v>9</v>
      </c>
      <c r="G20" s="45">
        <v>2</v>
      </c>
      <c r="H20" s="46">
        <v>3</v>
      </c>
      <c r="I20" s="43">
        <v>2</v>
      </c>
      <c r="J20" s="95"/>
      <c r="K20" s="89">
        <f ca="1">OFFSET(Очки!$A$2,F20,D20+OFFSET(Очки!$A$18,0,$C$38-1)-1)</f>
        <v>5.5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10.5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16.7</v>
      </c>
    </row>
    <row r="21" spans="1:19" ht="15.75">
      <c r="A21" s="40">
        <f ca="1">RANK(S21,S$6:OFFSET(S$6,0,0,COUNTA(B$6:B$30)))</f>
        <v>16</v>
      </c>
      <c r="B21" s="47" t="s">
        <v>50</v>
      </c>
      <c r="C21" s="33">
        <v>7.5</v>
      </c>
      <c r="D21" s="42">
        <v>3</v>
      </c>
      <c r="E21" s="43">
        <v>7</v>
      </c>
      <c r="F21" s="44">
        <v>1</v>
      </c>
      <c r="G21" s="45">
        <v>2</v>
      </c>
      <c r="H21" s="46">
        <v>4</v>
      </c>
      <c r="I21" s="43">
        <v>5</v>
      </c>
      <c r="J21" s="95"/>
      <c r="K21" s="89">
        <f ca="1">OFFSET(Очки!$A$2,F21,D21+OFFSET(Очки!$A$18,0,$C$38-1)-1)</f>
        <v>6</v>
      </c>
      <c r="L21" s="39">
        <f ca="1">IF(F21&lt;E21,OFFSET(Очки!$A$20,2+E21-F21,IF(D21=1,13-E21,10+D21)),0)</f>
        <v>3</v>
      </c>
      <c r="M21" s="39"/>
      <c r="N21" s="92"/>
      <c r="O21" s="89">
        <f ca="1">OFFSET(Очки!$A$2,I21,G21+OFFSET(Очки!$A$18,0,$C$38-1)-1)</f>
        <v>7.5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16.5</v>
      </c>
    </row>
    <row r="22" spans="1:19" ht="15.75">
      <c r="A22" s="40">
        <f ca="1">RANK(S22,S$6:OFFSET(S$6,0,0,COUNTA(B$6:B$30)))</f>
        <v>16</v>
      </c>
      <c r="B22" s="47" t="s">
        <v>159</v>
      </c>
      <c r="C22" s="33" t="s">
        <v>44</v>
      </c>
      <c r="D22" s="42">
        <v>2</v>
      </c>
      <c r="E22" s="43">
        <v>7</v>
      </c>
      <c r="F22" s="44">
        <v>10</v>
      </c>
      <c r="G22" s="45">
        <v>2</v>
      </c>
      <c r="H22" s="46">
        <v>1</v>
      </c>
      <c r="I22" s="43">
        <v>1</v>
      </c>
      <c r="J22" s="95"/>
      <c r="K22" s="89">
        <f ca="1">OFFSET(Очки!$A$2,F22,D22+OFFSET(Очки!$A$18,0,$C$38-1)-1)</f>
        <v>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11.5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f ca="1">RANK(S23,S$6:OFFSET(S$6,0,0,COUNTA(B$6:B$30)))</f>
        <v>18</v>
      </c>
      <c r="B23" s="48" t="s">
        <v>155</v>
      </c>
      <c r="C23" s="33" t="s">
        <v>44</v>
      </c>
      <c r="D23" s="42">
        <v>2</v>
      </c>
      <c r="E23" s="43">
        <v>2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f ca="1">OFFSET(Очки!$A$2,F23,D23+OFFSET(Очки!$A$18,0,$C$38-1)-1)</f>
        <v>9.5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OFFSET(Очки!$A$2,I23,G23+OFFSET(Очки!$A$18,0,$C$38-1)-1)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f ca="1">RANK(S24,S$6:OFFSET(S$6,0,0,COUNTA(B$6:B$30)))</f>
        <v>19</v>
      </c>
      <c r="B24" s="47" t="s">
        <v>84</v>
      </c>
      <c r="C24" s="33" t="s">
        <v>44</v>
      </c>
      <c r="D24" s="42">
        <v>2</v>
      </c>
      <c r="E24" s="43">
        <v>10</v>
      </c>
      <c r="F24" s="44">
        <v>8</v>
      </c>
      <c r="G24" s="45">
        <v>2</v>
      </c>
      <c r="H24" s="46">
        <v>11</v>
      </c>
      <c r="I24" s="43">
        <v>9</v>
      </c>
      <c r="J24" s="95"/>
      <c r="K24" s="89">
        <f ca="1">OFFSET(Очки!$A$2,F24,D24+OFFSET(Очки!$A$18,0,$C$38-1)-1)</f>
        <v>6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OFFSET(Очки!$A$2,I24,G24+OFFSET(Очки!$A$18,0,$C$38-1)-1)</f>
        <v>5.5</v>
      </c>
      <c r="P24" s="39">
        <f ca="1">IF(I24&lt;H24,OFFSET(Очки!$A$20,2+H24-I24,IF(G24=1,13-H24,10+G24)),0)</f>
        <v>1.4</v>
      </c>
      <c r="Q24" s="39"/>
      <c r="R24" s="90"/>
      <c r="S24" s="102">
        <f t="shared" ca="1" si="0"/>
        <v>14.3</v>
      </c>
    </row>
    <row r="25" spans="1:19" ht="15.75">
      <c r="A25" s="40">
        <f ca="1">RANK(S25,S$6:OFFSET(S$6,0,0,COUNTA(B$6:B$30)))</f>
        <v>20</v>
      </c>
      <c r="B25" s="47" t="s">
        <v>164</v>
      </c>
      <c r="C25" s="33" t="s">
        <v>44</v>
      </c>
      <c r="D25" s="42">
        <v>2</v>
      </c>
      <c r="E25" s="43">
        <v>3</v>
      </c>
      <c r="F25" s="44">
        <v>6</v>
      </c>
      <c r="G25" s="45">
        <v>2</v>
      </c>
      <c r="H25" s="46">
        <v>2</v>
      </c>
      <c r="I25" s="43">
        <v>6</v>
      </c>
      <c r="J25" s="95"/>
      <c r="K25" s="89">
        <f ca="1">OFFSET(Очки!$A$2,F25,D25+OFFSET(Очки!$A$18,0,$C$38-1)-1)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f ca="1">RANK(S26,S$6:OFFSET(S$6,0,0,COUNTA(B$6:B$30)))</f>
        <v>21</v>
      </c>
      <c r="B26" s="47" t="s">
        <v>156</v>
      </c>
      <c r="C26" s="33">
        <v>20</v>
      </c>
      <c r="D26" s="42">
        <v>2</v>
      </c>
      <c r="E26" s="43">
        <v>1</v>
      </c>
      <c r="F26" s="44">
        <v>1</v>
      </c>
      <c r="G26" s="45">
        <v>2</v>
      </c>
      <c r="H26" s="46">
        <v>6</v>
      </c>
      <c r="I26" s="43">
        <v>8</v>
      </c>
      <c r="J26" s="95"/>
      <c r="K26" s="89">
        <f ca="1">OFFSET(Очки!$A$2,F26,D26+OFFSET(Очки!$A$18,0,$C$38-1)-1)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OFFSET(Очки!$A$2,I26,G26+OFFSET(Очки!$A$18,0,$C$38-1)-1)</f>
        <v>6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t="shared" ca="1" si="0"/>
        <v>13.5</v>
      </c>
    </row>
    <row r="27" spans="1:19" ht="15.75">
      <c r="A27" s="40">
        <f ca="1">RANK(S27,S$6:OFFSET(S$6,0,0,COUNTA(B$6:B$30)))</f>
        <v>22</v>
      </c>
      <c r="B27" s="47" t="s">
        <v>169</v>
      </c>
      <c r="C27" s="33" t="s">
        <v>44</v>
      </c>
      <c r="D27" s="42">
        <v>3</v>
      </c>
      <c r="E27" s="43">
        <v>2</v>
      </c>
      <c r="F27" s="44">
        <v>3</v>
      </c>
      <c r="G27" s="45">
        <v>3</v>
      </c>
      <c r="H27" s="46">
        <v>6</v>
      </c>
      <c r="I27" s="43">
        <v>1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OFFSET(Очки!$A$2,I27,G27+OFFSET(Очки!$A$18,0,$C$38-1)-1)</f>
        <v>6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12.5</v>
      </c>
    </row>
    <row r="28" spans="1:19" ht="15.75">
      <c r="A28" s="40">
        <f ca="1">RANK(S28,S$6:OFFSET(S$6,0,0,COUNTA(B$6:B$30)))</f>
        <v>23</v>
      </c>
      <c r="B28" s="47" t="s">
        <v>143</v>
      </c>
      <c r="C28" s="33">
        <v>10</v>
      </c>
      <c r="D28" s="42">
        <v>2</v>
      </c>
      <c r="E28" s="43">
        <v>8</v>
      </c>
      <c r="F28" s="44">
        <v>6</v>
      </c>
      <c r="G28" s="45">
        <v>2</v>
      </c>
      <c r="H28" s="46">
        <v>7</v>
      </c>
      <c r="I28" s="43">
        <v>10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1.4</v>
      </c>
      <c r="M28" s="39"/>
      <c r="N28" s="92">
        <v>-4</v>
      </c>
      <c r="O28" s="89">
        <f ca="1">OFFSET(Очки!$A$2,I28,G28+OFFSET(Очки!$A$18,0,$C$38-1)-1)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9.4</v>
      </c>
    </row>
    <row r="29" spans="1:19" ht="15.75">
      <c r="A29" s="40">
        <f ca="1">RANK(S29,S$6:OFFSET(S$6,0,0,COUNTA(B$6:B$30)))</f>
        <v>24</v>
      </c>
      <c r="B29" s="47" t="s">
        <v>162</v>
      </c>
      <c r="C29" s="33">
        <v>5</v>
      </c>
      <c r="D29" s="49">
        <v>3</v>
      </c>
      <c r="E29" s="50">
        <v>6</v>
      </c>
      <c r="F29" s="51">
        <v>2</v>
      </c>
      <c r="G29" s="45">
        <v>3</v>
      </c>
      <c r="H29" s="52">
        <v>5</v>
      </c>
      <c r="I29" s="50">
        <v>2</v>
      </c>
      <c r="J29" s="95"/>
      <c r="K29" s="89">
        <f ca="1">OFFSET(Очки!$A$2,F29,D29+OFFSET(Очки!$A$18,0,$C$38-1)-1)</f>
        <v>5</v>
      </c>
      <c r="L29" s="39">
        <f ca="1">IF(F29&lt;E29,OFFSET(Очки!$A$20,2+E29-F29,IF(D29=1,13-E29,10+D29)),0)</f>
        <v>2</v>
      </c>
      <c r="M29" s="39"/>
      <c r="N29" s="92">
        <v>-5</v>
      </c>
      <c r="O29" s="89">
        <f ca="1">OFFSET(Очки!$A$2,I29,G29+OFFSET(Очки!$A$18,0,$C$38-1)-1)</f>
        <v>5</v>
      </c>
      <c r="P29" s="39">
        <f ca="1">IF(I29&lt;H29,OFFSET(Очки!$A$20,2+H29-I29,IF(G29=1,13-H29,10+G29)),0)</f>
        <v>1.5</v>
      </c>
      <c r="Q29" s="39"/>
      <c r="R29" s="90"/>
      <c r="S29" s="102">
        <f t="shared" ca="1" si="0"/>
        <v>8.5</v>
      </c>
    </row>
    <row r="30" spans="1:19" ht="15.75">
      <c r="A30" s="40">
        <f ca="1">RANK(S30,S$6:OFFSET(S$6,0,0,COUNTA(B$6:B$30)))</f>
        <v>24</v>
      </c>
      <c r="B30" s="47" t="s">
        <v>165</v>
      </c>
      <c r="C30" s="33">
        <v>12.5</v>
      </c>
      <c r="D30" s="49">
        <v>2</v>
      </c>
      <c r="E30" s="50">
        <v>6</v>
      </c>
      <c r="F30" s="51">
        <v>11</v>
      </c>
      <c r="G30" s="45">
        <v>3</v>
      </c>
      <c r="H30" s="52">
        <v>9</v>
      </c>
      <c r="I30" s="50">
        <v>5</v>
      </c>
      <c r="J30" s="95"/>
      <c r="K30" s="89">
        <f ca="1">OFFSET(Очки!$A$2,F30,D30+OFFSET(Очки!$A$18,0,$C$38-1)-1)</f>
        <v>4.5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2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8.5</v>
      </c>
    </row>
    <row r="31" spans="1:19" ht="15.75">
      <c r="A31" s="40" t="e">
        <f ca="1">RANK(S31,S$6:OFFSET(S$6,0,0,COUNTA(B$6:B$30)))</f>
        <v>#N/A</v>
      </c>
      <c r="B31" s="48" t="s">
        <v>142</v>
      </c>
      <c r="C31" s="33" t="s">
        <v>44</v>
      </c>
      <c r="D31" s="49">
        <v>3</v>
      </c>
      <c r="E31" s="50">
        <v>4</v>
      </c>
      <c r="F31" s="51">
        <v>6</v>
      </c>
      <c r="G31" s="45">
        <v>3</v>
      </c>
      <c r="H31" s="52">
        <v>7</v>
      </c>
      <c r="I31" s="50">
        <v>4</v>
      </c>
      <c r="J31" s="95"/>
      <c r="K31" s="89">
        <f ca="1">OFFSET(Очки!$A$2,F31,D31+OFFSET(Очки!$A$18,0,$C$38-1)-1)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OFFSET(Очки!$A$2,I31,G31+OFFSET(Очки!$A$18,0,$C$38-1)-1)</f>
        <v>3</v>
      </c>
      <c r="P31" s="39">
        <f ca="1">IF(I31&lt;H31,OFFSET(Очки!$A$20,2+H31-I31,IF(G31=1,13-H31,10+G31)),0)</f>
        <v>1.5</v>
      </c>
      <c r="Q31" s="39"/>
      <c r="R31" s="90"/>
      <c r="S31" s="102">
        <f t="shared" ca="1" si="0"/>
        <v>6</v>
      </c>
    </row>
    <row r="32" spans="1:19" ht="15.75">
      <c r="A32" s="40" t="e">
        <f ca="1">RANK(S32,S$6:OFFSET(S$6,0,0,COUNTA(B$6:B$30)))</f>
        <v>#N/A</v>
      </c>
      <c r="B32" s="47" t="s">
        <v>161</v>
      </c>
      <c r="C32" s="33">
        <v>10</v>
      </c>
      <c r="D32" s="49">
        <v>3</v>
      </c>
      <c r="E32" s="50">
        <v>9</v>
      </c>
      <c r="F32" s="51">
        <v>10</v>
      </c>
      <c r="G32" s="45">
        <v>3</v>
      </c>
      <c r="H32" s="52">
        <v>11</v>
      </c>
      <c r="I32" s="50">
        <v>6</v>
      </c>
      <c r="J32" s="95"/>
      <c r="K32" s="89">
        <f ca="1">OFFSET(Очки!$A$2,F32,D32+OFFSET(Очки!$A$18,0,$C$38-1)-1)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1.5</v>
      </c>
      <c r="P32" s="39">
        <f ca="1">IF(I32&lt;H32,OFFSET(Очки!$A$20,2+H32-I32,IF(G32=1,13-H32,10+G32)),0)</f>
        <v>2.5</v>
      </c>
      <c r="Q32" s="39"/>
      <c r="R32" s="90"/>
      <c r="S32" s="102">
        <f t="shared" ca="1" si="0"/>
        <v>4</v>
      </c>
    </row>
    <row r="33" spans="1:19" ht="15.75">
      <c r="A33" s="40" t="e">
        <f ca="1">RANK(S33,S$6:OFFSET(S$6,0,0,COUNTA(B$6:B$30)))</f>
        <v>#N/A</v>
      </c>
      <c r="B33" s="47" t="s">
        <v>163</v>
      </c>
      <c r="C33" s="33">
        <v>15</v>
      </c>
      <c r="D33" s="49">
        <v>3</v>
      </c>
      <c r="E33" s="50">
        <v>1</v>
      </c>
      <c r="F33" s="51">
        <v>4</v>
      </c>
      <c r="G33" s="45">
        <v>3</v>
      </c>
      <c r="H33" s="52">
        <v>1</v>
      </c>
      <c r="I33" s="50">
        <v>3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4</v>
      </c>
      <c r="P33" s="39">
        <f ca="1">IF(I33&lt;H33,OFFSET(Очки!$A$20,2+H33-I33,IF(G33=1,13-H33,10+G33)),0)</f>
        <v>0</v>
      </c>
      <c r="Q33" s="39"/>
      <c r="R33" s="90">
        <v>-3</v>
      </c>
      <c r="S33" s="102">
        <f t="shared" ca="1" si="0"/>
        <v>4</v>
      </c>
    </row>
    <row r="34" spans="1:19" ht="15.75">
      <c r="A34" s="40" t="e">
        <f ca="1">RANK(S34,S$6:OFFSET(S$6,0,0,COUNTA(B$6:B$30)))</f>
        <v>#N/A</v>
      </c>
      <c r="B34" s="47" t="s">
        <v>139</v>
      </c>
      <c r="C34" s="33">
        <v>2.5</v>
      </c>
      <c r="D34" s="49">
        <v>3</v>
      </c>
      <c r="E34" s="50">
        <v>5</v>
      </c>
      <c r="F34" s="51">
        <v>5</v>
      </c>
      <c r="G34" s="45">
        <v>3</v>
      </c>
      <c r="H34" s="52">
        <v>3</v>
      </c>
      <c r="I34" s="50">
        <v>7</v>
      </c>
      <c r="J34" s="95"/>
      <c r="K34" s="89">
        <f ca="1">OFFSET(Очки!$A$2,F34,D34+OFFSET(Очки!$A$18,0,$C$38-1)-1)</f>
        <v>2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3</v>
      </c>
    </row>
    <row r="35" spans="1:19" ht="15.75">
      <c r="A35" s="40" t="e">
        <f ca="1">RANK(S35,S$6:OFFSET(S$6,0,0,COUNTA(B$6:B$30)))</f>
        <v>#N/A</v>
      </c>
      <c r="B35" s="47" t="s">
        <v>160</v>
      </c>
      <c r="C35" s="33" t="s">
        <v>44</v>
      </c>
      <c r="D35" s="49">
        <v>3</v>
      </c>
      <c r="E35" s="50">
        <v>3</v>
      </c>
      <c r="F35" s="51">
        <v>6</v>
      </c>
      <c r="G35" s="45">
        <v>3</v>
      </c>
      <c r="H35" s="52">
        <v>4</v>
      </c>
      <c r="I35" s="50">
        <v>8</v>
      </c>
      <c r="J35" s="95"/>
      <c r="K35" s="89">
        <f ca="1">OFFSET(Очки!$A$2,F35,D35+OFFSET(Очки!$A$18,0,$C$38-1)-1)</f>
        <v>1.5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2</v>
      </c>
    </row>
    <row r="36" spans="1:19" ht="15.75">
      <c r="A36" s="40" t="e">
        <f ca="1">RANK(S36,S$6:OFFSET(S$6,0,0,COUNTA(B$6:B$30)))</f>
        <v>#N/A</v>
      </c>
      <c r="B36" s="47" t="s">
        <v>140</v>
      </c>
      <c r="C36" s="33">
        <v>15</v>
      </c>
      <c r="D36" s="49">
        <v>3</v>
      </c>
      <c r="E36" s="50">
        <v>10</v>
      </c>
      <c r="F36" s="51">
        <v>9</v>
      </c>
      <c r="G36" s="45">
        <v>3</v>
      </c>
      <c r="H36" s="52">
        <v>2</v>
      </c>
      <c r="I36" s="50">
        <v>9</v>
      </c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0.5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0.5</v>
      </c>
    </row>
    <row r="37" spans="1:19" ht="16.5" thickBot="1">
      <c r="A37" s="40" t="e">
        <f ca="1">RANK(S37,S$6:OFFSET(S$6,0,0,COUNTA(B$6:B$30)))</f>
        <v>#N/A</v>
      </c>
      <c r="B37" s="128" t="s">
        <v>166</v>
      </c>
      <c r="C37" s="54" t="s">
        <v>44</v>
      </c>
      <c r="D37" s="119">
        <v>3</v>
      </c>
      <c r="E37" s="121">
        <v>8</v>
      </c>
      <c r="F37" s="122">
        <v>8</v>
      </c>
      <c r="G37" s="124">
        <v>3</v>
      </c>
      <c r="H37" s="125">
        <v>8</v>
      </c>
      <c r="I37" s="121">
        <v>9</v>
      </c>
      <c r="J37" s="126"/>
      <c r="K37" s="55">
        <f ca="1">OFFSET(Очки!$A$2,F37,D37+OFFSET(Очки!$A$18,0,$C$38-1)-1)</f>
        <v>0.5</v>
      </c>
      <c r="L37" s="59">
        <f ca="1">IF(F37&lt;E37,OFFSET(Очки!$A$20,2+E37-F37,IF(D37=1,13-E37,10+D37)),0)</f>
        <v>0</v>
      </c>
      <c r="M37" s="59"/>
      <c r="N37" s="93"/>
      <c r="O37" s="55">
        <f ca="1">OFFSET(Очки!$A$2,I37,G37+OFFSET(Очки!$A$18,0,$C$38-1)-1)</f>
        <v>0</v>
      </c>
      <c r="P37" s="59">
        <f ca="1">IF(I37&lt;H37,OFFSET(Очки!$A$20,2+H37-I37,IF(G37=1,13-H37,10+G37)),0)</f>
        <v>0</v>
      </c>
      <c r="Q37" s="59"/>
      <c r="R37" s="57"/>
      <c r="S37" s="103">
        <f t="shared" ca="1" si="0"/>
        <v>0.5</v>
      </c>
    </row>
    <row r="38" spans="1:19" ht="15.75">
      <c r="A38" s="60"/>
      <c r="B38" s="61" t="s">
        <v>45</v>
      </c>
      <c r="C38" s="61">
        <f>COUNTA(B6:B37)</f>
        <v>32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7">
    <sortCondition descending="1" ref="S6:S37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7">
    <cfRule type="expression" dxfId="15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5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S45"/>
  <sheetViews>
    <sheetView zoomScale="70" zoomScaleNormal="70" workbookViewId="0">
      <selection activeCell="L7" sqref="L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RANK(S6,S$6:OFFSET(S$6,0,0,COUNTA(B$6:B$44)))</f>
        <v>1</v>
      </c>
      <c r="B6" s="107" t="s">
        <v>121</v>
      </c>
      <c r="C6" s="100"/>
      <c r="D6" s="34">
        <v>1</v>
      </c>
      <c r="E6" s="35">
        <v>12</v>
      </c>
      <c r="F6" s="36">
        <v>4</v>
      </c>
      <c r="G6" s="37">
        <v>1</v>
      </c>
      <c r="H6" s="38">
        <v>12</v>
      </c>
      <c r="I6" s="35">
        <v>5</v>
      </c>
      <c r="J6" s="94">
        <v>2.5</v>
      </c>
      <c r="K6" s="86">
        <v>14</v>
      </c>
      <c r="L6" s="87">
        <f ca="1">IF(F6&lt;E6,OFFSET(Очки!$A$20,2+E6-F6,IF(D6=1,13-E6,10+D6)),0)</f>
        <v>9.2000000000000011</v>
      </c>
      <c r="M6" s="87">
        <v>2.5</v>
      </c>
      <c r="N6" s="91"/>
      <c r="O6" s="86">
        <v>13</v>
      </c>
      <c r="P6" s="87">
        <f ca="1">IF(I6&lt;H6,OFFSET(Очки!$A$20,2+H6-I6,IF(G6=1,13-H6,10+G6)),0)</f>
        <v>8.3000000000000007</v>
      </c>
      <c r="Q6" s="87">
        <v>1.5</v>
      </c>
      <c r="R6" s="88"/>
      <c r="S6" s="101">
        <f t="shared" ref="S6:S41" ca="1" si="0">SUM(J6:R6)</f>
        <v>51</v>
      </c>
    </row>
    <row r="7" spans="1:19" ht="15.75">
      <c r="A7" s="40">
        <f ca="1">RANK(S7,S$6:OFFSET(S$6,0,0,COUNTA(B$6:B$44)))</f>
        <v>2</v>
      </c>
      <c r="B7" s="47" t="s">
        <v>149</v>
      </c>
      <c r="C7" s="33" t="s">
        <v>44</v>
      </c>
      <c r="D7" s="42">
        <v>1</v>
      </c>
      <c r="E7" s="43">
        <v>10</v>
      </c>
      <c r="F7" s="44">
        <v>6</v>
      </c>
      <c r="G7" s="45">
        <v>1</v>
      </c>
      <c r="H7" s="46">
        <v>11</v>
      </c>
      <c r="I7" s="43">
        <v>12</v>
      </c>
      <c r="J7" s="95">
        <v>1.5</v>
      </c>
      <c r="K7" s="89">
        <v>12.5</v>
      </c>
      <c r="L7" s="39">
        <f ca="1">IF(F7&lt;E7,OFFSET(Очки!$A$20,2+E7-F7,IF(D7=1,13-E7,10+D7)),0)</f>
        <v>4.6999999999999993</v>
      </c>
      <c r="M7" s="39">
        <v>2</v>
      </c>
      <c r="N7" s="92"/>
      <c r="O7" s="89">
        <v>9.5</v>
      </c>
      <c r="P7" s="39">
        <f ca="1">IF(I7&lt;H7,OFFSET(Очки!$A$20,2+H7-I7,IF(G7=1,13-H7,10+G7)),0)</f>
        <v>0</v>
      </c>
      <c r="Q7" s="39">
        <v>2</v>
      </c>
      <c r="R7" s="90"/>
      <c r="S7" s="102">
        <f t="shared" ca="1" si="0"/>
        <v>32.200000000000003</v>
      </c>
    </row>
    <row r="8" spans="1:19" ht="15.75" hidden="1">
      <c r="A8" s="40">
        <f ca="1">RANK(S8,S$6:OFFSET(S$6,0,0,COUNTA(B$6:B$44)))</f>
        <v>3</v>
      </c>
      <c r="B8" s="47" t="s">
        <v>181</v>
      </c>
      <c r="C8" s="33">
        <v>15</v>
      </c>
      <c r="D8" s="42">
        <v>1</v>
      </c>
      <c r="E8" s="43">
        <v>8</v>
      </c>
      <c r="F8" s="44">
        <v>5</v>
      </c>
      <c r="G8" s="45">
        <v>1</v>
      </c>
      <c r="H8" s="46">
        <v>7</v>
      </c>
      <c r="I8" s="43">
        <v>5</v>
      </c>
      <c r="J8" s="95">
        <v>0.5</v>
      </c>
      <c r="K8" s="89">
        <v>13</v>
      </c>
      <c r="L8" s="39">
        <f ca="1">IF(F8&lt;E8,OFFSET(Очки!$A$20,2+E8-F8,IF(D8=1,13-E8,10+D8)),0)</f>
        <v>3.3</v>
      </c>
      <c r="M8" s="39"/>
      <c r="N8" s="92"/>
      <c r="O8" s="89">
        <v>13</v>
      </c>
      <c r="P8" s="39">
        <f ca="1">IF(I8&lt;H8,OFFSET(Очки!$A$20,2+H8-I8,IF(G8=1,13-H8,10+G8)),0)</f>
        <v>2.1</v>
      </c>
      <c r="Q8" s="39"/>
      <c r="R8" s="90"/>
      <c r="S8" s="102">
        <f t="shared" ca="1" si="0"/>
        <v>31.900000000000002</v>
      </c>
    </row>
    <row r="9" spans="1:19" ht="15.75">
      <c r="A9" s="40">
        <v>3</v>
      </c>
      <c r="B9" s="48" t="s">
        <v>59</v>
      </c>
      <c r="C9" s="33" t="s">
        <v>44</v>
      </c>
      <c r="D9" s="42">
        <v>2</v>
      </c>
      <c r="E9" s="43">
        <v>11</v>
      </c>
      <c r="F9" s="44">
        <v>5</v>
      </c>
      <c r="G9" s="45">
        <v>1</v>
      </c>
      <c r="H9" s="46">
        <v>2</v>
      </c>
      <c r="I9" s="43">
        <v>1</v>
      </c>
      <c r="J9" s="95"/>
      <c r="K9" s="89">
        <v>7.5</v>
      </c>
      <c r="L9" s="39">
        <f ca="1">IF(F9&lt;E9,OFFSET(Очки!$A$20,2+E9-F9,IF(D9=1,13-E9,10+D9)),0)</f>
        <v>4.2</v>
      </c>
      <c r="M9" s="39"/>
      <c r="N9" s="92"/>
      <c r="O9" s="89">
        <v>17</v>
      </c>
      <c r="P9" s="39">
        <f ca="1">IF(I9&lt;H9,OFFSET(Очки!$A$20,2+H9-I9,IF(G9=1,13-H9,10+G9)),0)</f>
        <v>0.7</v>
      </c>
      <c r="Q9" s="39"/>
      <c r="R9" s="90"/>
      <c r="S9" s="102">
        <f t="shared" ca="1" si="0"/>
        <v>29.4</v>
      </c>
    </row>
    <row r="10" spans="1:19" ht="15.75">
      <c r="A10" s="40">
        <v>4</v>
      </c>
      <c r="B10" s="48" t="s">
        <v>60</v>
      </c>
      <c r="C10" s="33">
        <v>7.5</v>
      </c>
      <c r="D10" s="42">
        <v>1</v>
      </c>
      <c r="E10" s="43">
        <v>3</v>
      </c>
      <c r="F10" s="44">
        <v>2</v>
      </c>
      <c r="G10" s="45">
        <v>2</v>
      </c>
      <c r="H10" s="46">
        <v>1</v>
      </c>
      <c r="I10" s="43">
        <v>1</v>
      </c>
      <c r="J10" s="95"/>
      <c r="K10" s="89">
        <v>16</v>
      </c>
      <c r="L10" s="39">
        <f ca="1">IF(F10&lt;E10,OFFSET(Очки!$A$20,2+E10-F10,IF(D10=1,13-E10,10+D10)),0)</f>
        <v>0.7</v>
      </c>
      <c r="M10" s="39"/>
      <c r="N10" s="92"/>
      <c r="O10" s="89">
        <v>11.5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28.2</v>
      </c>
    </row>
    <row r="11" spans="1:19" ht="15.75">
      <c r="A11" s="40">
        <v>5</v>
      </c>
      <c r="B11" s="47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10</v>
      </c>
      <c r="I11" s="43">
        <v>7</v>
      </c>
      <c r="J11" s="95"/>
      <c r="K11" s="89">
        <v>11.5</v>
      </c>
      <c r="L11" s="39">
        <f ca="1">IF(F11&lt;E11,OFFSET(Очки!$A$20,2+E11-F11,IF(D11=1,13-E11,10+D11)),0)</f>
        <v>0</v>
      </c>
      <c r="M11" s="39">
        <v>1.5</v>
      </c>
      <c r="N11" s="92"/>
      <c r="O11" s="89">
        <v>12</v>
      </c>
      <c r="P11" s="39">
        <f ca="1">IF(I11&lt;H11,OFFSET(Очки!$A$20,2+H11-I11,IF(G11=1,13-H11,10+G11)),0)</f>
        <v>3.5999999999999996</v>
      </c>
      <c r="Q11" s="39">
        <v>2.5</v>
      </c>
      <c r="R11" s="90">
        <v>-4</v>
      </c>
      <c r="S11" s="102">
        <f t="shared" ca="1" si="0"/>
        <v>27.1</v>
      </c>
    </row>
    <row r="12" spans="1:19" ht="15.75">
      <c r="A12" s="40">
        <v>6</v>
      </c>
      <c r="B12" s="47" t="s">
        <v>127</v>
      </c>
      <c r="C12" s="33">
        <v>10</v>
      </c>
      <c r="D12" s="42">
        <v>2</v>
      </c>
      <c r="E12" s="43">
        <v>7</v>
      </c>
      <c r="F12" s="44">
        <v>4</v>
      </c>
      <c r="G12" s="45">
        <v>1</v>
      </c>
      <c r="H12" s="46">
        <v>1</v>
      </c>
      <c r="I12" s="43">
        <v>2</v>
      </c>
      <c r="J12" s="95"/>
      <c r="K12" s="89">
        <v>8.5</v>
      </c>
      <c r="L12" s="39">
        <f ca="1">IF(F12&lt;E12,OFFSET(Очки!$A$20,2+E12-F12,IF(D12=1,13-E12,10+D12)),0)</f>
        <v>2.1</v>
      </c>
      <c r="M12" s="39"/>
      <c r="N12" s="92"/>
      <c r="O12" s="89">
        <v>16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26.6</v>
      </c>
    </row>
    <row r="13" spans="1:19" ht="15.75">
      <c r="A13" s="40">
        <v>7</v>
      </c>
      <c r="B13" s="47" t="s">
        <v>49</v>
      </c>
      <c r="C13" s="33">
        <v>5</v>
      </c>
      <c r="D13" s="42">
        <v>1</v>
      </c>
      <c r="E13" s="43">
        <v>11</v>
      </c>
      <c r="F13" s="44">
        <v>10</v>
      </c>
      <c r="G13" s="45">
        <v>2</v>
      </c>
      <c r="H13" s="46">
        <v>11</v>
      </c>
      <c r="I13" s="43">
        <v>7</v>
      </c>
      <c r="J13" s="95">
        <v>2</v>
      </c>
      <c r="K13" s="89">
        <v>10.5</v>
      </c>
      <c r="L13" s="39">
        <f ca="1">IF(F13&lt;E13,OFFSET(Очки!$A$20,2+E13-F13,IF(D13=1,13-E13,10+D13)),0)</f>
        <v>1.3</v>
      </c>
      <c r="M13" s="39"/>
      <c r="N13" s="92"/>
      <c r="O13" s="89">
        <v>6.5</v>
      </c>
      <c r="P13" s="39">
        <f ca="1">IF(I13&lt;H13,OFFSET(Очки!$A$20,2+H13-I13,IF(G13=1,13-H13,10+G13)),0)</f>
        <v>2.8</v>
      </c>
      <c r="Q13" s="39">
        <v>0.5</v>
      </c>
      <c r="R13" s="90"/>
      <c r="S13" s="102">
        <f t="shared" ca="1" si="0"/>
        <v>23.6</v>
      </c>
    </row>
    <row r="14" spans="1:19" ht="15.75">
      <c r="A14" s="40">
        <v>8</v>
      </c>
      <c r="B14" s="47" t="s">
        <v>133</v>
      </c>
      <c r="C14" s="33" t="s">
        <v>44</v>
      </c>
      <c r="D14" s="42">
        <v>1</v>
      </c>
      <c r="E14" s="43">
        <v>4</v>
      </c>
      <c r="F14" s="44">
        <v>6</v>
      </c>
      <c r="G14" s="45">
        <v>2</v>
      </c>
      <c r="H14" s="46">
        <v>9</v>
      </c>
      <c r="I14" s="43">
        <v>3</v>
      </c>
      <c r="J14" s="95"/>
      <c r="K14" s="89">
        <v>12.5</v>
      </c>
      <c r="L14" s="39">
        <f ca="1">IF(F14&lt;E14,OFFSET(Очки!$A$20,2+E14-F14,IF(D14=1,13-E14,10+D14)),0)</f>
        <v>0</v>
      </c>
      <c r="M14" s="39"/>
      <c r="N14" s="92">
        <v>-3</v>
      </c>
      <c r="O14" s="89">
        <v>9.5</v>
      </c>
      <c r="P14" s="39">
        <f ca="1">IF(I14&lt;H14,OFFSET(Очки!$A$20,2+H14-I14,IF(G14=1,13-H14,10+G14)),0)</f>
        <v>4.2</v>
      </c>
      <c r="Q14" s="39"/>
      <c r="R14" s="90"/>
      <c r="S14" s="102">
        <f t="shared" ca="1" si="0"/>
        <v>23.2</v>
      </c>
    </row>
    <row r="15" spans="1:19" ht="15.75">
      <c r="A15" s="40">
        <v>9</v>
      </c>
      <c r="B15" s="47" t="s">
        <v>65</v>
      </c>
      <c r="C15" s="33" t="s">
        <v>44</v>
      </c>
      <c r="D15" s="42">
        <v>1</v>
      </c>
      <c r="E15" s="43">
        <v>2</v>
      </c>
      <c r="F15" s="44">
        <v>3</v>
      </c>
      <c r="G15" s="45">
        <v>2</v>
      </c>
      <c r="H15" s="46">
        <v>4</v>
      </c>
      <c r="I15" s="43">
        <v>5</v>
      </c>
      <c r="J15" s="95"/>
      <c r="K15" s="89">
        <v>15</v>
      </c>
      <c r="L15" s="39">
        <f ca="1">IF(F15&lt;E15,OFFSET(Очки!$A$20,2+E15-F15,IF(D15=1,13-E15,10+D15)),0)</f>
        <v>0</v>
      </c>
      <c r="M15" s="39"/>
      <c r="N15" s="92"/>
      <c r="O15" s="89">
        <v>7.5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v>10</v>
      </c>
      <c r="B16" s="47" t="s">
        <v>175</v>
      </c>
      <c r="C16" s="33">
        <v>20</v>
      </c>
      <c r="D16" s="42">
        <v>1</v>
      </c>
      <c r="E16" s="43">
        <v>1</v>
      </c>
      <c r="F16" s="44">
        <v>1</v>
      </c>
      <c r="G16" s="45">
        <v>2</v>
      </c>
      <c r="H16" s="46">
        <v>3</v>
      </c>
      <c r="I16" s="43">
        <v>11</v>
      </c>
      <c r="J16" s="95"/>
      <c r="K16" s="89">
        <v>17</v>
      </c>
      <c r="L16" s="39">
        <f ca="1">IF(F16&lt;E16,OFFSET(Очки!$A$20,2+E16-F16,IF(D16=1,13-E16,10+D16)),0)</f>
        <v>0</v>
      </c>
      <c r="M16" s="39"/>
      <c r="N16" s="92"/>
      <c r="O16" s="89">
        <v>4.5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21.5</v>
      </c>
    </row>
    <row r="17" spans="1:19" ht="15.75">
      <c r="A17" s="40">
        <v>11</v>
      </c>
      <c r="B17" s="47" t="s">
        <v>56</v>
      </c>
      <c r="C17" s="33" t="s">
        <v>44</v>
      </c>
      <c r="D17" s="42">
        <v>2</v>
      </c>
      <c r="E17" s="43">
        <v>4</v>
      </c>
      <c r="F17" s="44">
        <v>2</v>
      </c>
      <c r="G17" s="45">
        <v>2</v>
      </c>
      <c r="H17" s="46">
        <v>2</v>
      </c>
      <c r="I17" s="43">
        <v>4</v>
      </c>
      <c r="J17" s="95"/>
      <c r="K17" s="89">
        <v>10.5</v>
      </c>
      <c r="L17" s="39">
        <f ca="1">IF(F17&lt;E17,OFFSET(Очки!$A$20,2+E17-F17,IF(D17=1,13-E17,10+D17)),0)</f>
        <v>1.4</v>
      </c>
      <c r="M17" s="39"/>
      <c r="N17" s="92"/>
      <c r="O17" s="89"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20.399999999999999</v>
      </c>
    </row>
    <row r="18" spans="1:19" ht="15.75">
      <c r="A18" s="40">
        <v>12</v>
      </c>
      <c r="B18" s="47" t="s">
        <v>98</v>
      </c>
      <c r="C18" s="33">
        <v>5</v>
      </c>
      <c r="D18" s="42">
        <v>1</v>
      </c>
      <c r="E18" s="43">
        <v>9</v>
      </c>
      <c r="F18" s="44">
        <v>9</v>
      </c>
      <c r="G18" s="45">
        <v>1</v>
      </c>
      <c r="H18" s="46">
        <v>6</v>
      </c>
      <c r="I18" s="43">
        <v>9</v>
      </c>
      <c r="J18" s="95">
        <v>1</v>
      </c>
      <c r="K18" s="89">
        <v>11</v>
      </c>
      <c r="L18" s="39">
        <f ca="1">IF(F18&lt;E18,OFFSET(Очки!$A$20,2+E18-F18,IF(D18=1,13-E18,10+D18)),0)</f>
        <v>0</v>
      </c>
      <c r="M18" s="39"/>
      <c r="N18" s="92">
        <v>-3</v>
      </c>
      <c r="O18" s="89"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12</v>
      </c>
      <c r="B19" s="47" t="s">
        <v>50</v>
      </c>
      <c r="C19" s="33">
        <v>7.5</v>
      </c>
      <c r="D19" s="42">
        <v>2</v>
      </c>
      <c r="E19" s="43">
        <v>10</v>
      </c>
      <c r="F19" s="44">
        <v>10</v>
      </c>
      <c r="G19" s="45">
        <v>1</v>
      </c>
      <c r="H19" s="46">
        <v>3</v>
      </c>
      <c r="I19" s="43">
        <v>3</v>
      </c>
      <c r="J19" s="95"/>
      <c r="K19" s="89">
        <v>5</v>
      </c>
      <c r="L19" s="39">
        <f ca="1">IF(F19&lt;E19,OFFSET(Очки!$A$20,2+E19-F19,IF(D19=1,13-E19,10+D19)),0)</f>
        <v>0</v>
      </c>
      <c r="M19" s="39"/>
      <c r="N19" s="92"/>
      <c r="O19" s="89">
        <v>15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20</v>
      </c>
    </row>
    <row r="20" spans="1:19" ht="15.75">
      <c r="A20" s="40">
        <v>14</v>
      </c>
      <c r="B20" s="47" t="s">
        <v>157</v>
      </c>
      <c r="C20" s="33">
        <v>15</v>
      </c>
      <c r="D20" s="42">
        <v>1</v>
      </c>
      <c r="E20" s="43">
        <v>7</v>
      </c>
      <c r="F20" s="44">
        <v>11</v>
      </c>
      <c r="G20" s="45">
        <v>1</v>
      </c>
      <c r="H20" s="46">
        <v>8</v>
      </c>
      <c r="I20" s="43">
        <v>10</v>
      </c>
      <c r="J20" s="95"/>
      <c r="K20" s="89">
        <v>10</v>
      </c>
      <c r="L20" s="39">
        <f ca="1">IF(F20&lt;E20,OFFSET(Очки!$A$20,2+E20-F20,IF(D20=1,13-E20,10+D20)),0)</f>
        <v>0</v>
      </c>
      <c r="M20" s="39">
        <v>0.5</v>
      </c>
      <c r="N20" s="92"/>
      <c r="O20" s="89">
        <v>10.5</v>
      </c>
      <c r="P20" s="39">
        <f ca="1">IF(I20&lt;H20,OFFSET(Очки!$A$20,2+H20-I20,IF(G20=1,13-H20,10+G20)),0)</f>
        <v>0</v>
      </c>
      <c r="Q20" s="39"/>
      <c r="R20" s="90">
        <v>-3</v>
      </c>
      <c r="S20" s="102">
        <f t="shared" ca="1" si="0"/>
        <v>18</v>
      </c>
    </row>
    <row r="21" spans="1:19" ht="15.75">
      <c r="A21" s="40">
        <v>15</v>
      </c>
      <c r="B21" s="47" t="s">
        <v>182</v>
      </c>
      <c r="C21" s="33">
        <v>10</v>
      </c>
      <c r="D21" s="42">
        <v>3</v>
      </c>
      <c r="E21" s="43">
        <v>10</v>
      </c>
      <c r="F21" s="44">
        <v>6</v>
      </c>
      <c r="G21" s="45">
        <v>1</v>
      </c>
      <c r="H21" s="46">
        <v>4</v>
      </c>
      <c r="I21" s="43">
        <v>4</v>
      </c>
      <c r="J21" s="95"/>
      <c r="K21" s="89">
        <v>1.5</v>
      </c>
      <c r="L21" s="39">
        <f ca="1">IF(F21&lt;E21,OFFSET(Очки!$A$20,2+E21-F21,IF(D21=1,13-E21,10+D21)),0)</f>
        <v>2</v>
      </c>
      <c r="M21" s="39"/>
      <c r="N21" s="92"/>
      <c r="O21" s="89">
        <v>14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113</v>
      </c>
      <c r="C22" s="33" t="s">
        <v>44</v>
      </c>
      <c r="D22" s="42">
        <v>2</v>
      </c>
      <c r="E22" s="43">
        <v>1</v>
      </c>
      <c r="F22" s="44">
        <v>1</v>
      </c>
      <c r="G22" s="45">
        <v>2</v>
      </c>
      <c r="H22" s="46">
        <v>8</v>
      </c>
      <c r="I22" s="43">
        <v>10</v>
      </c>
      <c r="J22" s="95"/>
      <c r="K22" s="89">
        <v>11.5</v>
      </c>
      <c r="L22" s="39">
        <f ca="1">IF(F22&lt;E22,OFFSET(Очки!$A$20,2+E22-F22,IF(D22=1,13-E22,10+D22)),0)</f>
        <v>0</v>
      </c>
      <c r="M22" s="39"/>
      <c r="N22" s="92"/>
      <c r="O22" s="89"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17</v>
      </c>
      <c r="B23" s="47" t="s">
        <v>96</v>
      </c>
      <c r="C23" s="33" t="s">
        <v>44</v>
      </c>
      <c r="D23" s="42">
        <v>2</v>
      </c>
      <c r="E23" s="43">
        <v>3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v>9.5</v>
      </c>
      <c r="L23" s="39">
        <f ca="1">IF(F23&lt;E23,OFFSET(Очки!$A$20,2+E23-F23,IF(D23=1,13-E23,10+D23)),0)</f>
        <v>0</v>
      </c>
      <c r="M23" s="39"/>
      <c r="N23" s="92"/>
      <c r="O23" s="89"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v>17</v>
      </c>
      <c r="B24" s="47" t="s">
        <v>177</v>
      </c>
      <c r="C24" s="33" t="s">
        <v>44</v>
      </c>
      <c r="D24" s="42">
        <v>3</v>
      </c>
      <c r="E24" s="43">
        <v>8</v>
      </c>
      <c r="F24" s="44">
        <v>3</v>
      </c>
      <c r="G24" s="45">
        <v>3</v>
      </c>
      <c r="H24" s="46">
        <v>10</v>
      </c>
      <c r="I24" s="43">
        <v>1</v>
      </c>
      <c r="J24" s="95"/>
      <c r="K24" s="89">
        <v>4</v>
      </c>
      <c r="L24" s="39">
        <f ca="1">IF(F24&lt;E24,OFFSET(Очки!$A$20,2+E24-F24,IF(D24=1,13-E24,10+D24)),0)</f>
        <v>2.5</v>
      </c>
      <c r="M24" s="39"/>
      <c r="N24" s="92"/>
      <c r="O24" s="89">
        <v>6</v>
      </c>
      <c r="P24" s="39">
        <f ca="1">IF(I24&lt;H24,OFFSET(Очки!$A$20,2+H24-I24,IF(G24=1,13-H24,10+G24)),0)</f>
        <v>4.5</v>
      </c>
      <c r="Q24" s="39"/>
      <c r="R24" s="90">
        <v>-1</v>
      </c>
      <c r="S24" s="102">
        <f t="shared" ca="1" si="0"/>
        <v>16</v>
      </c>
    </row>
    <row r="25" spans="1:19" ht="15.75">
      <c r="A25" s="40">
        <v>19</v>
      </c>
      <c r="B25" s="47" t="s">
        <v>144</v>
      </c>
      <c r="C25" s="33" t="s">
        <v>44</v>
      </c>
      <c r="D25" s="42">
        <v>1</v>
      </c>
      <c r="E25" s="43">
        <v>5</v>
      </c>
      <c r="F25" s="44">
        <v>12</v>
      </c>
      <c r="G25" s="45">
        <v>2</v>
      </c>
      <c r="H25" s="46">
        <v>12</v>
      </c>
      <c r="I25" s="43">
        <v>9</v>
      </c>
      <c r="J25" s="95"/>
      <c r="K25" s="89">
        <v>9.5</v>
      </c>
      <c r="L25" s="39">
        <f ca="1">IF(F25&lt;E25,OFFSET(Очки!$A$20,2+E25-F25,IF(D25=1,13-E25,10+D25)),0)</f>
        <v>0</v>
      </c>
      <c r="M25" s="39"/>
      <c r="N25" s="92">
        <v>-2</v>
      </c>
      <c r="O25" s="89">
        <v>5.5</v>
      </c>
      <c r="P25" s="39">
        <f ca="1">IF(I25&lt;H25,OFFSET(Очки!$A$20,2+H25-I25,IF(G25=1,13-H25,10+G25)),0)</f>
        <v>2.1</v>
      </c>
      <c r="Q25" s="39"/>
      <c r="R25" s="90"/>
      <c r="S25" s="102">
        <f t="shared" ca="1" si="0"/>
        <v>15.1</v>
      </c>
    </row>
    <row r="26" spans="1:19" ht="15.75">
      <c r="A26" s="40">
        <v>20</v>
      </c>
      <c r="B26" s="47" t="s">
        <v>183</v>
      </c>
      <c r="C26" s="33">
        <v>12.5</v>
      </c>
      <c r="D26" s="42">
        <v>2</v>
      </c>
      <c r="E26" s="43">
        <v>12</v>
      </c>
      <c r="F26" s="44">
        <v>11</v>
      </c>
      <c r="G26" s="45">
        <v>1</v>
      </c>
      <c r="H26" s="46">
        <v>5</v>
      </c>
      <c r="I26" s="43">
        <v>8</v>
      </c>
      <c r="J26" s="95"/>
      <c r="K26" s="89">
        <v>4.5</v>
      </c>
      <c r="L26" s="39">
        <f ca="1">IF(F26&lt;E26,OFFSET(Очки!$A$20,2+E26-F26,IF(D26=1,13-E26,10+D26)),0)</f>
        <v>0.7</v>
      </c>
      <c r="M26" s="39"/>
      <c r="N26" s="92">
        <v>-2</v>
      </c>
      <c r="O26" s="89">
        <v>11.5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14.7</v>
      </c>
    </row>
    <row r="27" spans="1:19" ht="15.75">
      <c r="A27" s="40">
        <v>21</v>
      </c>
      <c r="B27" s="47" t="s">
        <v>52</v>
      </c>
      <c r="C27" s="33" t="s">
        <v>44</v>
      </c>
      <c r="D27" s="42">
        <v>2</v>
      </c>
      <c r="E27" s="43">
        <v>8</v>
      </c>
      <c r="F27" s="44">
        <v>9</v>
      </c>
      <c r="G27" s="45">
        <v>3</v>
      </c>
      <c r="H27" s="46">
        <v>9</v>
      </c>
      <c r="I27" s="43">
        <v>2</v>
      </c>
      <c r="J27" s="95"/>
      <c r="K27" s="89">
        <v>5.5</v>
      </c>
      <c r="L27" s="39">
        <f ca="1">IF(F27&lt;E27,OFFSET(Очки!$A$20,2+E27-F27,IF(D27=1,13-E27,10+D27)),0)</f>
        <v>0</v>
      </c>
      <c r="M27" s="39"/>
      <c r="N27" s="92"/>
      <c r="O27" s="89">
        <v>5</v>
      </c>
      <c r="P27" s="39">
        <f ca="1">IF(I27&lt;H27,OFFSET(Очки!$A$20,2+H27-I27,IF(G27=1,13-H27,10+G27)),0)</f>
        <v>3.5</v>
      </c>
      <c r="Q27" s="39"/>
      <c r="R27" s="90"/>
      <c r="S27" s="102">
        <f t="shared" ca="1" si="0"/>
        <v>14</v>
      </c>
    </row>
    <row r="28" spans="1:19" ht="15.75">
      <c r="A28" s="40">
        <v>22</v>
      </c>
      <c r="B28" s="48" t="s">
        <v>103</v>
      </c>
      <c r="C28" s="33" t="s">
        <v>44</v>
      </c>
      <c r="D28" s="42">
        <v>2</v>
      </c>
      <c r="E28" s="43">
        <v>6</v>
      </c>
      <c r="F28" s="44">
        <v>12</v>
      </c>
      <c r="G28" s="45">
        <v>2</v>
      </c>
      <c r="H28" s="46">
        <v>10</v>
      </c>
      <c r="I28" s="43">
        <v>2</v>
      </c>
      <c r="J28" s="95"/>
      <c r="K28" s="89">
        <v>4</v>
      </c>
      <c r="L28" s="39">
        <f ca="1">IF(F28&lt;E28,OFFSET(Очки!$A$20,2+E28-F28,IF(D28=1,13-E28,10+D28)),0)</f>
        <v>0</v>
      </c>
      <c r="M28" s="39"/>
      <c r="N28" s="92"/>
      <c r="O28" s="89">
        <v>10.5</v>
      </c>
      <c r="P28" s="39">
        <f ca="1">IF(I28&lt;H28,OFFSET(Очки!$A$20,2+H28-I28,IF(G28=1,13-H28,10+G28)),0)</f>
        <v>5.6</v>
      </c>
      <c r="Q28" s="39">
        <v>1</v>
      </c>
      <c r="R28" s="90">
        <f>-4-4</f>
        <v>-8</v>
      </c>
      <c r="S28" s="102">
        <f t="shared" ca="1" si="0"/>
        <v>13.100000000000001</v>
      </c>
    </row>
    <row r="29" spans="1:19" ht="15.75">
      <c r="A29" s="40">
        <v>23</v>
      </c>
      <c r="B29" s="47" t="s">
        <v>130</v>
      </c>
      <c r="C29" s="33">
        <v>7.5</v>
      </c>
      <c r="D29" s="42">
        <v>3</v>
      </c>
      <c r="E29" s="43">
        <v>3</v>
      </c>
      <c r="F29" s="44">
        <v>1</v>
      </c>
      <c r="G29" s="45">
        <v>2</v>
      </c>
      <c r="H29" s="46">
        <v>7</v>
      </c>
      <c r="I29" s="43">
        <v>10</v>
      </c>
      <c r="J29" s="95"/>
      <c r="K29" s="89">
        <v>6</v>
      </c>
      <c r="L29" s="39">
        <f ca="1">IF(F29&lt;E29,OFFSET(Очки!$A$20,2+E29-F29,IF(D29=1,13-E29,10+D29)),0)</f>
        <v>1</v>
      </c>
      <c r="M29" s="39"/>
      <c r="N29" s="92"/>
      <c r="O29" s="89"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12</v>
      </c>
    </row>
    <row r="30" spans="1:19" ht="15.75">
      <c r="A30" s="40">
        <v>23</v>
      </c>
      <c r="B30" s="130" t="s">
        <v>176</v>
      </c>
      <c r="C30" s="33" t="s">
        <v>44</v>
      </c>
      <c r="D30" s="42">
        <v>3</v>
      </c>
      <c r="E30" s="43">
        <v>11</v>
      </c>
      <c r="F30" s="44">
        <v>5</v>
      </c>
      <c r="G30" s="45">
        <v>2</v>
      </c>
      <c r="H30" s="46">
        <v>6</v>
      </c>
      <c r="I30" s="43">
        <v>6</v>
      </c>
      <c r="J30" s="95"/>
      <c r="K30" s="89">
        <v>2</v>
      </c>
      <c r="L30" s="39">
        <f ca="1">IF(F30&lt;E30,OFFSET(Очки!$A$20,2+E30-F30,IF(D30=1,13-E30,10+D30)),0)</f>
        <v>3</v>
      </c>
      <c r="M30" s="39"/>
      <c r="N30" s="92"/>
      <c r="O30" s="89">
        <v>7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12</v>
      </c>
    </row>
    <row r="31" spans="1:19" ht="15.75">
      <c r="A31" s="40">
        <v>25</v>
      </c>
      <c r="B31" s="47" t="s">
        <v>126</v>
      </c>
      <c r="C31" s="33">
        <v>7.5</v>
      </c>
      <c r="D31" s="42">
        <v>3</v>
      </c>
      <c r="E31" s="43">
        <v>12</v>
      </c>
      <c r="F31" s="44">
        <v>9</v>
      </c>
      <c r="G31" s="45">
        <v>1</v>
      </c>
      <c r="H31" s="46">
        <v>9</v>
      </c>
      <c r="I31" s="43">
        <v>9</v>
      </c>
      <c r="J31" s="95"/>
      <c r="K31" s="89">
        <f ca="1">OFFSET(Очки!$A$2,F31,D31+OFFSET(Очки!$A$18,0,$C$45-1)-1)</f>
        <v>0</v>
      </c>
      <c r="L31" s="39">
        <f ca="1">IF(F31&lt;E31,OFFSET(Очки!$A$20,2+E31-F31,IF(D31=1,13-E31,10+D31)),0)</f>
        <v>1.5</v>
      </c>
      <c r="M31" s="39">
        <v>1</v>
      </c>
      <c r="N31" s="92"/>
      <c r="O31" s="89">
        <v>11</v>
      </c>
      <c r="P31" s="39">
        <f ca="1">IF(I31&lt;H31,OFFSET(Очки!$A$20,2+H31-I31,IF(G31=1,13-H31,10+G31)),0)</f>
        <v>0</v>
      </c>
      <c r="Q31" s="39"/>
      <c r="R31" s="90">
        <v>-4</v>
      </c>
      <c r="S31" s="102">
        <f t="shared" ca="1" si="0"/>
        <v>9.5</v>
      </c>
    </row>
    <row r="32" spans="1:19" ht="15.75">
      <c r="A32" s="40">
        <v>26</v>
      </c>
      <c r="B32" s="32" t="s">
        <v>172</v>
      </c>
      <c r="C32" s="33">
        <v>5</v>
      </c>
      <c r="D32" s="42">
        <v>3</v>
      </c>
      <c r="E32" s="43">
        <v>4</v>
      </c>
      <c r="F32" s="44">
        <v>2</v>
      </c>
      <c r="G32" s="45">
        <v>3</v>
      </c>
      <c r="H32" s="46">
        <v>11</v>
      </c>
      <c r="I32" s="43">
        <v>7</v>
      </c>
      <c r="J32" s="95"/>
      <c r="K32" s="89">
        <v>5</v>
      </c>
      <c r="L32" s="39">
        <f ca="1">IF(F32&lt;E32,OFFSET(Очки!$A$20,2+E32-F32,IF(D32=1,13-E32,10+D32)),0)</f>
        <v>1</v>
      </c>
      <c r="M32" s="39"/>
      <c r="N32" s="92"/>
      <c r="O32" s="89">
        <v>1</v>
      </c>
      <c r="P32" s="39">
        <f ca="1">IF(I32&lt;H32,OFFSET(Очки!$A$20,2+H32-I32,IF(G32=1,13-H32,10+G32)),0)</f>
        <v>2</v>
      </c>
      <c r="Q32" s="39"/>
      <c r="R32" s="90"/>
      <c r="S32" s="102">
        <f t="shared" ca="1" si="0"/>
        <v>9</v>
      </c>
    </row>
    <row r="33" spans="1:19" ht="15.75">
      <c r="A33" s="40">
        <v>27</v>
      </c>
      <c r="B33" s="47" t="s">
        <v>179</v>
      </c>
      <c r="C33" s="33">
        <v>15</v>
      </c>
      <c r="D33" s="42">
        <v>3</v>
      </c>
      <c r="E33" s="43">
        <v>7</v>
      </c>
      <c r="F33" s="44">
        <v>4</v>
      </c>
      <c r="G33" s="45">
        <v>3</v>
      </c>
      <c r="H33" s="46">
        <v>7</v>
      </c>
      <c r="I33" s="43">
        <v>2</v>
      </c>
      <c r="J33" s="95"/>
      <c r="K33" s="89">
        <v>3</v>
      </c>
      <c r="L33" s="39">
        <f ca="1">IF(F33&lt;E33,OFFSET(Очки!$A$20,2+E33-F33,IF(D33=1,13-E33,10+D33)),0)</f>
        <v>1.5</v>
      </c>
      <c r="M33" s="39"/>
      <c r="N33" s="92"/>
      <c r="O33" s="89">
        <v>5</v>
      </c>
      <c r="P33" s="39">
        <f ca="1">IF(I33&lt;H33,OFFSET(Очки!$A$20,2+H33-I33,IF(G33=1,13-H33,10+G33)),0)</f>
        <v>2.5</v>
      </c>
      <c r="Q33" s="39"/>
      <c r="R33" s="90">
        <v>-4</v>
      </c>
      <c r="S33" s="102">
        <f t="shared" ca="1" si="0"/>
        <v>8</v>
      </c>
    </row>
    <row r="34" spans="1:19" ht="15.75">
      <c r="A34" s="40">
        <v>28</v>
      </c>
      <c r="B34" s="48" t="s">
        <v>104</v>
      </c>
      <c r="C34" s="33">
        <v>15</v>
      </c>
      <c r="D34" s="42">
        <v>2</v>
      </c>
      <c r="E34" s="43">
        <v>9</v>
      </c>
      <c r="F34" s="44">
        <v>8</v>
      </c>
      <c r="G34" s="45">
        <v>3</v>
      </c>
      <c r="H34" s="46">
        <v>2</v>
      </c>
      <c r="I34" s="43">
        <v>8</v>
      </c>
      <c r="J34" s="95"/>
      <c r="K34" s="89">
        <v>6</v>
      </c>
      <c r="L34" s="39">
        <f ca="1">IF(F34&lt;E34,OFFSET(Очки!$A$20,2+E34-F34,IF(D34=1,13-E34,10+D34)),0)</f>
        <v>0.7</v>
      </c>
      <c r="M34" s="39"/>
      <c r="N34" s="92"/>
      <c r="O34" s="89"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7.2</v>
      </c>
    </row>
    <row r="35" spans="1:19" ht="15.75">
      <c r="A35" s="40">
        <v>29</v>
      </c>
      <c r="B35" s="47" t="s">
        <v>115</v>
      </c>
      <c r="C35" s="33">
        <v>10</v>
      </c>
      <c r="D35" s="42">
        <v>2</v>
      </c>
      <c r="E35" s="43">
        <v>2</v>
      </c>
      <c r="F35" s="44">
        <v>6</v>
      </c>
      <c r="G35" s="45">
        <v>3</v>
      </c>
      <c r="H35" s="46">
        <v>6</v>
      </c>
      <c r="I35" s="43">
        <v>11</v>
      </c>
      <c r="J35" s="95"/>
      <c r="K35" s="89">
        <v>7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OFFSET(Очки!$A$2,I35,G35+OFFSET(Очки!$A$18,0,$C$45-1)-1)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7</v>
      </c>
    </row>
    <row r="36" spans="1:19" ht="15.75">
      <c r="A36" s="40">
        <v>30</v>
      </c>
      <c r="B36" s="47" t="s">
        <v>110</v>
      </c>
      <c r="C36" s="33">
        <v>20</v>
      </c>
      <c r="D36" s="42">
        <v>2</v>
      </c>
      <c r="E36" s="43">
        <v>5</v>
      </c>
      <c r="F36" s="44">
        <v>7</v>
      </c>
      <c r="G36" s="45">
        <v>3</v>
      </c>
      <c r="H36" s="46">
        <v>5</v>
      </c>
      <c r="I36" s="43">
        <v>6</v>
      </c>
      <c r="J36" s="95"/>
      <c r="K36" s="89">
        <v>6.5</v>
      </c>
      <c r="L36" s="39">
        <f ca="1">IF(F36&lt;E36,OFFSET(Очки!$A$20,2+E36-F36,IF(D36=1,13-E36,10+D36)),0)</f>
        <v>0</v>
      </c>
      <c r="M36" s="39"/>
      <c r="N36" s="92"/>
      <c r="O36" s="89">
        <v>1.5</v>
      </c>
      <c r="P36" s="39">
        <f ca="1">IF(I36&lt;H36,OFFSET(Очки!$A$20,2+H36-I36,IF(G36=1,13-H36,10+G36)),0)</f>
        <v>0</v>
      </c>
      <c r="Q36" s="39"/>
      <c r="R36" s="90">
        <f>-3-2</f>
        <v>-5</v>
      </c>
      <c r="S36" s="102">
        <f t="shared" ca="1" si="0"/>
        <v>3</v>
      </c>
    </row>
    <row r="37" spans="1:19" ht="15.75">
      <c r="A37" s="40">
        <v>30</v>
      </c>
      <c r="B37" s="47" t="s">
        <v>166</v>
      </c>
      <c r="C37" s="33" t="s">
        <v>44</v>
      </c>
      <c r="D37" s="42">
        <v>3</v>
      </c>
      <c r="E37" s="43">
        <v>5</v>
      </c>
      <c r="F37" s="44">
        <v>9</v>
      </c>
      <c r="G37" s="45">
        <v>3</v>
      </c>
      <c r="H37" s="46">
        <v>3</v>
      </c>
      <c r="I37" s="43">
        <v>4</v>
      </c>
      <c r="J37" s="95"/>
      <c r="K37" s="89">
        <f ca="1">OFFSET(Очки!$A$2,F37,D37+OFFSET(Очки!$A$18,0,$C$45-1)-1)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3</v>
      </c>
    </row>
    <row r="38" spans="1:19" ht="15.75">
      <c r="A38" s="40">
        <v>32</v>
      </c>
      <c r="B38" s="47" t="s">
        <v>174</v>
      </c>
      <c r="C38" s="33" t="s">
        <v>44</v>
      </c>
      <c r="D38" s="42">
        <v>3</v>
      </c>
      <c r="E38" s="43">
        <v>1</v>
      </c>
      <c r="F38" s="44">
        <v>8</v>
      </c>
      <c r="G38" s="45">
        <v>3</v>
      </c>
      <c r="H38" s="46">
        <v>2</v>
      </c>
      <c r="I38" s="43">
        <v>8</v>
      </c>
      <c r="J38" s="95"/>
      <c r="K38" s="89">
        <v>0.5</v>
      </c>
      <c r="L38" s="39">
        <f ca="1">IF(F38&lt;E38,OFFSET(Очки!$A$20,2+E38-F38,IF(D38=1,13-E38,10+D38)),0)</f>
        <v>0</v>
      </c>
      <c r="M38" s="39"/>
      <c r="N38" s="92"/>
      <c r="O38" s="89">
        <v>0.5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1</v>
      </c>
    </row>
    <row r="39" spans="1:19" ht="15.75">
      <c r="A39" s="40">
        <v>33</v>
      </c>
      <c r="B39" s="47" t="s">
        <v>178</v>
      </c>
      <c r="C39" s="33" t="s">
        <v>44</v>
      </c>
      <c r="D39" s="42">
        <v>3</v>
      </c>
      <c r="E39" s="43">
        <v>9</v>
      </c>
      <c r="F39" s="44">
        <v>11</v>
      </c>
      <c r="G39" s="45">
        <v>3</v>
      </c>
      <c r="H39" s="46">
        <v>4</v>
      </c>
      <c r="I39" s="43">
        <v>4</v>
      </c>
      <c r="J39" s="95"/>
      <c r="K39" s="89">
        <f ca="1">OFFSET(Очки!$A$2,F39,D39+OFFSET(Очки!$A$18,0,$C$45-1)-1)</f>
        <v>0</v>
      </c>
      <c r="L39" s="39">
        <f ca="1">IF(F39&lt;E39,OFFSET(Очки!$A$20,2+E39-F39,IF(D39=1,13-E39,10+D39)),0)</f>
        <v>0</v>
      </c>
      <c r="M39" s="39"/>
      <c r="N39" s="92"/>
      <c r="O39" s="89">
        <v>3</v>
      </c>
      <c r="P39" s="39">
        <f ca="1">IF(I39&lt;H39,OFFSET(Очки!$A$20,2+H39-I39,IF(G39=1,13-H39,10+G39)),0)</f>
        <v>0</v>
      </c>
      <c r="Q39" s="39"/>
      <c r="R39" s="90">
        <v>-3</v>
      </c>
      <c r="S39" s="102">
        <f t="shared" ca="1" si="0"/>
        <v>0</v>
      </c>
    </row>
    <row r="40" spans="1:19" ht="15.75">
      <c r="A40" s="40">
        <v>33</v>
      </c>
      <c r="B40" s="47" t="s">
        <v>173</v>
      </c>
      <c r="C40" s="33" t="s">
        <v>44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OFFSET(Очки!$A$2,F40,D40+OFFSET(Очки!$A$18,0,$C$45-1)-1)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OFFSET(Очки!$A$2,I40,G40+OFFSET(Очки!$A$18,0,$C$45-1)-1)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>
      <c r="A41" s="40">
        <v>35</v>
      </c>
      <c r="B41" s="47" t="s">
        <v>180</v>
      </c>
      <c r="C41" s="33" t="s">
        <v>44</v>
      </c>
      <c r="D41" s="42">
        <v>3</v>
      </c>
      <c r="E41" s="43">
        <v>6</v>
      </c>
      <c r="F41" s="44">
        <v>7</v>
      </c>
      <c r="G41" s="45">
        <v>3</v>
      </c>
      <c r="H41" s="46">
        <v>8</v>
      </c>
      <c r="I41" s="43">
        <v>9</v>
      </c>
      <c r="J41" s="95"/>
      <c r="K41" s="89">
        <v>1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OFFSET(Очки!$A$2,I41,G41+OFFSET(Очки!$A$18,0,$C$45-1)-1)</f>
        <v>0</v>
      </c>
      <c r="P41" s="39">
        <f ca="1">IF(I41&lt;H41,OFFSET(Очки!$A$20,2+H41-I41,IF(G41=1,13-H41,10+G41)),0)</f>
        <v>0</v>
      </c>
      <c r="Q41" s="39"/>
      <c r="R41" s="90">
        <v>-4</v>
      </c>
      <c r="S41" s="102">
        <f t="shared" ca="1" si="0"/>
        <v>-3</v>
      </c>
    </row>
    <row r="42" spans="1:19" ht="15.75" hidden="1">
      <c r="A42" s="40">
        <f ca="1">RANK(S42,S$6:OFFSET(S$6,0,0,COUNTA(B$6:B$44)))</f>
        <v>34</v>
      </c>
      <c r="B42" s="47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OFFSET(Очки!$A$2,F42,D42+OFFSET(Очки!$A$18,0,$C$45-1)-1)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OFFSET(Очки!$A$2,I42,G42+OFFSET(Очки!$A$18,0,$C$45-1)-1)</f>
        <v>0</v>
      </c>
      <c r="P42" s="39">
        <f ca="1">IF(I42&lt;H42,OFFSET(Очки!$A$20,2+H42-I42,IF(G42=1,13-H42,10+G42)),0)</f>
        <v>0</v>
      </c>
      <c r="Q42" s="39"/>
      <c r="R42" s="90"/>
      <c r="S42" s="102">
        <f ca="1">SUM(J42:R42)</f>
        <v>0</v>
      </c>
    </row>
    <row r="43" spans="1:19" ht="15.75" hidden="1">
      <c r="A43" s="40">
        <f ca="1">RANK(S43,S$6:OFFSET(S$6,0,0,COUNTA(B$6:B$44)))</f>
        <v>34</v>
      </c>
      <c r="B43" s="47"/>
      <c r="C43" s="33" t="s">
        <v>44</v>
      </c>
      <c r="D43" s="49"/>
      <c r="E43" s="50"/>
      <c r="F43" s="51"/>
      <c r="G43" s="45"/>
      <c r="H43" s="52"/>
      <c r="I43" s="50"/>
      <c r="J43" s="95"/>
      <c r="K43" s="89">
        <f ca="1">OFFSET(Очки!$A$2,F43,D43+OFFSET(Очки!$A$18,0,$C$45-1)-1)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OFFSET(Очки!$A$2,I43,G43+OFFSET(Очки!$A$18,0,$C$45-1)-1)</f>
        <v>0</v>
      </c>
      <c r="P43" s="39">
        <f ca="1">IF(I43&lt;H43,OFFSET(Очки!$A$20,2+H43-I43,IF(G43=1,13-H43,10+G43)),0)</f>
        <v>0</v>
      </c>
      <c r="Q43" s="39"/>
      <c r="R43" s="90"/>
      <c r="S43" s="102">
        <f ca="1">SUM(J43:R43)</f>
        <v>0</v>
      </c>
    </row>
    <row r="44" spans="1:19" ht="16.5" hidden="1" thickBot="1">
      <c r="A44" s="40">
        <f ca="1">RANK(S44,S$6:OFFSET(S$6,0,0,COUNTA(B$6:B$44)))</f>
        <v>34</v>
      </c>
      <c r="B44" s="53"/>
      <c r="C44" s="54"/>
      <c r="D44" s="55"/>
      <c r="E44" s="56"/>
      <c r="F44" s="57"/>
      <c r="G44" s="58"/>
      <c r="H44" s="59"/>
      <c r="I44" s="56"/>
      <c r="J44" s="96"/>
      <c r="K44" s="55">
        <f ca="1">OFFSET(Очки!$A$2,F44,D44+OFFSET(Очки!$A$18,0,$C$45-1)-1)</f>
        <v>0</v>
      </c>
      <c r="L44" s="59">
        <f ca="1">IF(F44&lt;E44,OFFSET(Очки!$A$20,2+E44-F44,IF(D44=1,13-E44,10+D44)),0)</f>
        <v>0</v>
      </c>
      <c r="M44" s="59"/>
      <c r="N44" s="93"/>
      <c r="O44" s="55">
        <f ca="1">OFFSET(Очки!$A$2,I44,G44+OFFSET(Очки!$A$18,0,$C$45-1)-1)</f>
        <v>0</v>
      </c>
      <c r="P44" s="59">
        <f ca="1">IF(I44&lt;H44,OFFSET(Очки!$A$20,2+H44-I44,IF(G44=1,13-H44,10+G44)),0)</f>
        <v>0</v>
      </c>
      <c r="Q44" s="59"/>
      <c r="R44" s="57"/>
      <c r="S44" s="103">
        <f ca="1">SUM(J44:R44)</f>
        <v>0</v>
      </c>
    </row>
    <row r="45" spans="1:19" ht="15.75">
      <c r="A45" s="60"/>
      <c r="B45" s="61" t="s">
        <v>45</v>
      </c>
      <c r="C45" s="61">
        <f>COUNTA(B6:B44)</f>
        <v>36</v>
      </c>
      <c r="D45" s="62"/>
      <c r="E45" s="62"/>
      <c r="F45" s="63"/>
      <c r="G45" s="63"/>
      <c r="H45" s="63"/>
      <c r="I45" s="62"/>
      <c r="J45" s="63"/>
      <c r="K45" s="63"/>
      <c r="L45" s="63"/>
      <c r="M45" s="63"/>
      <c r="N45" s="63"/>
      <c r="O45" s="63"/>
      <c r="P45" s="63"/>
      <c r="Q45" s="63"/>
      <c r="R45" s="63"/>
      <c r="S45" s="63"/>
    </row>
  </sheetData>
  <sortState ref="B6:S41">
    <sortCondition descending="1" ref="S6:S41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4">
    <cfRule type="expression" dxfId="14" priority="2">
      <formula>AND(E6&gt;F6,L6=0)</formula>
    </cfRule>
  </conditionalFormatting>
  <conditionalFormatting sqref="P6:P44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S42"/>
  <sheetViews>
    <sheetView topLeftCell="A6" zoomScale="60" zoomScaleNormal="60" workbookViewId="0">
      <selection activeCell="K6" sqref="K6:K41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>
      <c r="A5" s="149"/>
      <c r="B5" s="150"/>
      <c r="C5" s="154"/>
      <c r="D5" s="163"/>
      <c r="E5" s="165"/>
      <c r="F5" s="167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132">
        <f ca="1">RANK(S6,S$6:OFFSET(S$6,0,0,COUNTA(B$6:B$41)))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5</v>
      </c>
      <c r="G6" s="45">
        <v>1</v>
      </c>
      <c r="H6" s="46">
        <v>11</v>
      </c>
      <c r="I6" s="43">
        <v>3</v>
      </c>
      <c r="J6" s="95">
        <v>2</v>
      </c>
      <c r="K6" s="89">
        <f ca="1">OFFSET(Очки!$A$2,F6,D6+OFFSET(Очки!$A$18,0,$C$42-1)-1)</f>
        <v>13</v>
      </c>
      <c r="L6" s="39">
        <f ca="1">IF(F6&lt;E6,OFFSET(Очки!$A$20,2+E6-F6,IF(D6=1,13-E6,10+D6)),0)</f>
        <v>7</v>
      </c>
      <c r="M6" s="39">
        <v>2</v>
      </c>
      <c r="N6" s="92"/>
      <c r="O6" s="89">
        <v>15</v>
      </c>
      <c r="P6" s="39">
        <f ca="1">IF(I6&lt;H6,OFFSET(Очки!$A$20,2+H6-I6,IF(G6=1,13-H6,10+G6)),0)</f>
        <v>8.7000000000000011</v>
      </c>
      <c r="Q6" s="39">
        <v>1.5</v>
      </c>
      <c r="R6" s="90"/>
      <c r="S6" s="123">
        <f t="shared" ref="S6:S41" ca="1" si="0">SUM(J6:R6)</f>
        <v>49.2</v>
      </c>
    </row>
    <row r="7" spans="1:19" ht="15.75">
      <c r="A7" s="132">
        <f ca="1">RANK(S7,S$6:OFFSET(S$6,0,0,COUNTA(B$6:B$41)))</f>
        <v>2</v>
      </c>
      <c r="B7" s="47" t="s">
        <v>113</v>
      </c>
      <c r="C7" s="33" t="s">
        <v>44</v>
      </c>
      <c r="D7" s="42">
        <v>1</v>
      </c>
      <c r="E7" s="43">
        <v>10</v>
      </c>
      <c r="F7" s="44">
        <v>1</v>
      </c>
      <c r="G7" s="45">
        <v>1</v>
      </c>
      <c r="H7" s="46">
        <v>10</v>
      </c>
      <c r="I7" s="43">
        <v>12</v>
      </c>
      <c r="J7" s="95">
        <v>1.5</v>
      </c>
      <c r="K7" s="89">
        <f ca="1">OFFSET(Очки!$A$2,F7,D7+OFFSET(Очки!$A$18,0,$C$42-1)-1)</f>
        <v>17</v>
      </c>
      <c r="L7" s="39">
        <f ca="1">IF(F7&lt;E7,OFFSET(Очки!$A$20,2+E7-F7,IF(D7=1,13-E7,10+D7)),0)</f>
        <v>8.7999999999999989</v>
      </c>
      <c r="M7" s="39">
        <v>1.5</v>
      </c>
      <c r="N7" s="92"/>
      <c r="O7" s="89">
        <v>9.5</v>
      </c>
      <c r="P7" s="39">
        <f ca="1">IF(I7&lt;H7,OFFSET(Очки!$A$20,2+H7-I7,IF(G7=1,13-H7,10+G7)),0)</f>
        <v>0</v>
      </c>
      <c r="Q7" s="39"/>
      <c r="R7" s="90"/>
      <c r="S7" s="123">
        <f t="shared" ca="1" si="0"/>
        <v>38.299999999999997</v>
      </c>
    </row>
    <row r="8" spans="1:19" ht="15.75">
      <c r="A8" s="132">
        <f ca="1">RANK(S8,S$6:OFFSET(S$6,0,0,COUNTA(B$6:B$41)))</f>
        <v>3</v>
      </c>
      <c r="B8" s="109" t="s">
        <v>133</v>
      </c>
      <c r="C8" s="33" t="s">
        <v>44</v>
      </c>
      <c r="D8" s="42">
        <v>1</v>
      </c>
      <c r="E8" s="43">
        <v>9</v>
      </c>
      <c r="F8" s="44">
        <v>7</v>
      </c>
      <c r="G8" s="45">
        <v>1</v>
      </c>
      <c r="H8" s="46">
        <v>12</v>
      </c>
      <c r="I8" s="43">
        <v>6</v>
      </c>
      <c r="J8" s="95">
        <v>1</v>
      </c>
      <c r="K8" s="89">
        <f ca="1">OFFSET(Очки!$A$2,F8,D8+OFFSET(Очки!$A$18,0,$C$42-1)-1)</f>
        <v>12</v>
      </c>
      <c r="L8" s="39">
        <f ca="1">IF(F8&lt;E8,OFFSET(Очки!$A$20,2+E8-F8,IF(D8=1,13-E8,10+D8)),0)</f>
        <v>2.4</v>
      </c>
      <c r="M8" s="39">
        <v>2.5</v>
      </c>
      <c r="N8" s="92"/>
      <c r="O8" s="89">
        <v>12.5</v>
      </c>
      <c r="P8" s="39">
        <f ca="1">IF(I8&lt;H8,OFFSET(Очки!$A$20,2+H8-I8,IF(G8=1,13-H8,10+G8)),0)</f>
        <v>7.3000000000000007</v>
      </c>
      <c r="Q8" s="39">
        <v>2</v>
      </c>
      <c r="R8" s="90">
        <v>-2</v>
      </c>
      <c r="S8" s="123">
        <f t="shared" ca="1" si="0"/>
        <v>37.700000000000003</v>
      </c>
    </row>
    <row r="9" spans="1:19" ht="15.75">
      <c r="A9" s="132">
        <f ca="1">RANK(S9,S$6:OFFSET(S$6,0,0,COUNTA(B$6:B$41)))</f>
        <v>4</v>
      </c>
      <c r="B9" s="47" t="s">
        <v>54</v>
      </c>
      <c r="C9" s="33">
        <v>12.5</v>
      </c>
      <c r="D9" s="42">
        <v>1</v>
      </c>
      <c r="E9" s="43">
        <v>12</v>
      </c>
      <c r="F9" s="44">
        <v>10</v>
      </c>
      <c r="G9" s="45">
        <v>1</v>
      </c>
      <c r="H9" s="46">
        <v>9</v>
      </c>
      <c r="I9" s="43">
        <v>4</v>
      </c>
      <c r="J9" s="95">
        <v>2.5</v>
      </c>
      <c r="K9" s="89">
        <f ca="1">OFFSET(Очки!$A$2,F9,D9+OFFSET(Очки!$A$18,0,$C$42-1)-1)</f>
        <v>10.5</v>
      </c>
      <c r="L9" s="39">
        <f ca="1">IF(F9&lt;E9,OFFSET(Очки!$A$20,2+E9-F9,IF(D9=1,13-E9,10+D9)),0)</f>
        <v>2.6</v>
      </c>
      <c r="M9" s="39"/>
      <c r="N9" s="92"/>
      <c r="O9" s="89">
        <v>14</v>
      </c>
      <c r="P9" s="39">
        <f ca="1">IF(I9&lt;H9,OFFSET(Очки!$A$20,2+H9-I9,IF(G9=1,13-H9,10+G9)),0)</f>
        <v>5.4</v>
      </c>
      <c r="Q9" s="39"/>
      <c r="R9" s="90"/>
      <c r="S9" s="123">
        <f t="shared" ca="1" si="0"/>
        <v>35</v>
      </c>
    </row>
    <row r="10" spans="1:19" ht="15.75">
      <c r="A10" s="132">
        <f ca="1">RANK(S10,S$6:OFFSET(S$6,0,0,COUNTA(B$6:B$41)))</f>
        <v>5</v>
      </c>
      <c r="B10" s="48" t="s">
        <v>143</v>
      </c>
      <c r="C10" s="33" t="s">
        <v>44</v>
      </c>
      <c r="D10" s="42">
        <v>2</v>
      </c>
      <c r="E10" s="43">
        <v>12</v>
      </c>
      <c r="F10" s="44">
        <v>1</v>
      </c>
      <c r="G10" s="45">
        <v>1</v>
      </c>
      <c r="H10" s="46">
        <v>4</v>
      </c>
      <c r="I10" s="43">
        <v>7</v>
      </c>
      <c r="J10" s="95"/>
      <c r="K10" s="89">
        <f ca="1">OFFSET(Очки!$A$2,F10,D10+OFFSET(Очки!$A$18,0,$C$42-1)-1)</f>
        <v>11.5</v>
      </c>
      <c r="L10" s="39">
        <f ca="1">IF(F10&lt;E10,OFFSET(Очки!$A$20,2+E10-F10,IF(D10=1,13-E10,10+D10)),0)</f>
        <v>7.7</v>
      </c>
      <c r="M10" s="39">
        <v>1</v>
      </c>
      <c r="N10" s="92"/>
      <c r="O10" s="89">
        <v>12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32.200000000000003</v>
      </c>
    </row>
    <row r="11" spans="1:19" ht="15.75">
      <c r="A11" s="132">
        <f ca="1">RANK(S11,S$6:OFFSET(S$6,0,0,COUNTA(B$6:B$41)))</f>
        <v>6</v>
      </c>
      <c r="B11" s="109" t="s">
        <v>49</v>
      </c>
      <c r="C11" s="33"/>
      <c r="D11" s="42">
        <v>2</v>
      </c>
      <c r="E11" s="43">
        <v>3</v>
      </c>
      <c r="F11" s="44">
        <v>2</v>
      </c>
      <c r="G11" s="45">
        <v>1</v>
      </c>
      <c r="H11" s="46">
        <v>3</v>
      </c>
      <c r="I11" s="43">
        <v>1</v>
      </c>
      <c r="J11" s="95"/>
      <c r="K11" s="89">
        <f ca="1">OFFSET(Очки!$A$2,F11,D11+OFFSET(Очки!$A$18,0,$C$42-1)-1)</f>
        <v>10.5</v>
      </c>
      <c r="L11" s="39">
        <f ca="1">IF(F11&lt;E11,OFFSET(Очки!$A$20,2+E11-F11,IF(D11=1,13-E11,10+D11)),0)</f>
        <v>0.7</v>
      </c>
      <c r="M11" s="39">
        <v>0.5</v>
      </c>
      <c r="N11" s="92"/>
      <c r="O11" s="89">
        <v>17</v>
      </c>
      <c r="P11" s="39">
        <f ca="1">IF(I11&lt;H11,OFFSET(Очки!$A$20,2+H11-I11,IF(G11=1,13-H11,10+G11)),0)</f>
        <v>1.4</v>
      </c>
      <c r="Q11" s="39"/>
      <c r="R11" s="90"/>
      <c r="S11" s="123">
        <f t="shared" ca="1" si="0"/>
        <v>30.099999999999998</v>
      </c>
    </row>
    <row r="12" spans="1:19" ht="15.75">
      <c r="A12" s="132">
        <f ca="1">RANK(S12,S$6:OFFSET(S$6,0,0,COUNTA(B$6:B$41)))</f>
        <v>7</v>
      </c>
      <c r="B12" s="109" t="s">
        <v>145</v>
      </c>
      <c r="C12" s="33" t="s">
        <v>44</v>
      </c>
      <c r="D12" s="42">
        <v>1</v>
      </c>
      <c r="E12" s="43">
        <v>3</v>
      </c>
      <c r="F12" s="44">
        <v>2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OFFSET(Очки!$A$2,F12,D12+OFFSET(Очки!$A$18,0,$C$42-1)-1)</f>
        <v>16</v>
      </c>
      <c r="L12" s="39">
        <f ca="1">IF(F12&lt;E12,OFFSET(Очки!$A$20,2+E12-F12,IF(D12=1,13-E12,10+D12)),0)</f>
        <v>0.7</v>
      </c>
      <c r="M12" s="39"/>
      <c r="N12" s="92"/>
      <c r="O12" s="89">
        <v>14</v>
      </c>
      <c r="P12" s="39">
        <f ca="1">IF(I12&lt;H12,OFFSET(Очки!$A$20,2+H12-I12,IF(G12=1,13-H12,10+G12)),0)</f>
        <v>0.9</v>
      </c>
      <c r="Q12" s="39"/>
      <c r="R12" s="90">
        <v>-3</v>
      </c>
      <c r="S12" s="123">
        <f t="shared" ca="1" si="0"/>
        <v>28.599999999999998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1</v>
      </c>
      <c r="E13" s="43">
        <v>4</v>
      </c>
      <c r="F13" s="44">
        <v>4</v>
      </c>
      <c r="G13" s="45">
        <v>2</v>
      </c>
      <c r="H13" s="46">
        <v>11</v>
      </c>
      <c r="I13" s="43">
        <v>5</v>
      </c>
      <c r="J13" s="95"/>
      <c r="K13" s="89">
        <f ca="1">OFFSET(Очки!$A$2,F13,D13+OFFSET(Очки!$A$18,0,$C$42-1)-1)</f>
        <v>14</v>
      </c>
      <c r="L13" s="39">
        <f ca="1">IF(F13&lt;E13,OFFSET(Очки!$A$20,2+E13-F13,IF(D13=1,13-E13,10+D13)),0)</f>
        <v>0</v>
      </c>
      <c r="M13" s="39"/>
      <c r="N13" s="92"/>
      <c r="O13" s="89">
        <v>7.5</v>
      </c>
      <c r="P13" s="39">
        <f ca="1">IF(I13&lt;H13,OFFSET(Очки!$A$20,2+H13-I13,IF(G13=1,13-H13,10+G13)),0)</f>
        <v>4.2</v>
      </c>
      <c r="Q13" s="39">
        <v>2.5</v>
      </c>
      <c r="R13" s="90"/>
      <c r="S13" s="123">
        <f t="shared" ca="1" si="0"/>
        <v>28.2</v>
      </c>
    </row>
    <row r="14" spans="1:19" ht="15.75">
      <c r="A14" s="132">
        <f ca="1">RANK(S14,S$6:OFFSET(S$6,0,0,COUNTA(B$6:B$41)))</f>
        <v>9</v>
      </c>
      <c r="B14" s="131" t="s">
        <v>144</v>
      </c>
      <c r="C14" s="33" t="s">
        <v>44</v>
      </c>
      <c r="D14" s="42">
        <v>2</v>
      </c>
      <c r="E14" s="43">
        <v>5</v>
      </c>
      <c r="F14" s="44">
        <v>6</v>
      </c>
      <c r="G14" s="45">
        <v>1</v>
      </c>
      <c r="H14" s="46">
        <v>1</v>
      </c>
      <c r="I14" s="43">
        <v>2</v>
      </c>
      <c r="J14" s="95"/>
      <c r="K14" s="89">
        <f ca="1">OFFSET(Очки!$A$2,F14,D14+OFFSET(Очки!$A$18,0,$C$42-1)-1)</f>
        <v>7</v>
      </c>
      <c r="L14" s="39">
        <f ca="1">IF(F14&lt;E14,OFFSET(Очки!$A$20,2+E14-F14,IF(D14=1,13-E14,10+D14)),0)</f>
        <v>0</v>
      </c>
      <c r="M14" s="39"/>
      <c r="N14" s="92"/>
      <c r="O14" s="89">
        <v>16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23</v>
      </c>
    </row>
    <row r="15" spans="1:19" ht="15.75">
      <c r="A15" s="132">
        <f ca="1">RANK(S15,S$6:OFFSET(S$6,0,0,COUNTA(B$6:B$41)))</f>
        <v>10</v>
      </c>
      <c r="B15" s="47" t="s">
        <v>60</v>
      </c>
      <c r="C15" s="33">
        <v>7.5</v>
      </c>
      <c r="D15" s="42">
        <v>1</v>
      </c>
      <c r="E15" s="43">
        <v>6</v>
      </c>
      <c r="F15" s="44">
        <v>8</v>
      </c>
      <c r="G15" s="45">
        <v>1</v>
      </c>
      <c r="H15" s="46">
        <v>8</v>
      </c>
      <c r="I15" s="43">
        <v>11</v>
      </c>
      <c r="J15" s="95"/>
      <c r="K15" s="89">
        <f ca="1">OFFSET(Очки!$A$2,F15,D15+OFFSET(Очки!$A$18,0,$C$42-1)-1)</f>
        <v>11.5</v>
      </c>
      <c r="L15" s="39">
        <f ca="1">IF(F15&lt;E15,OFFSET(Очки!$A$20,2+E15-F15,IF(D15=1,13-E15,10+D15)),0)</f>
        <v>0</v>
      </c>
      <c r="M15" s="39"/>
      <c r="N15" s="92"/>
      <c r="O15" s="89">
        <v>10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22</v>
      </c>
    </row>
    <row r="16" spans="1:19" ht="15.75">
      <c r="A16" s="132">
        <f ca="1">RANK(S16,S$6:OFFSET(S$6,0,0,COUNTA(B$6:B$41)))</f>
        <v>11</v>
      </c>
      <c r="B16" s="109" t="s">
        <v>127</v>
      </c>
      <c r="C16" s="33">
        <v>7.5</v>
      </c>
      <c r="D16" s="42">
        <v>1</v>
      </c>
      <c r="E16" s="43">
        <v>5</v>
      </c>
      <c r="F16" s="44">
        <v>3</v>
      </c>
      <c r="G16" s="45">
        <v>2</v>
      </c>
      <c r="H16" s="46">
        <v>10</v>
      </c>
      <c r="I16" s="43">
        <v>8</v>
      </c>
      <c r="J16" s="95"/>
      <c r="K16" s="89">
        <f ca="1">OFFSET(Очки!$A$2,F16,D16+OFFSET(Очки!$A$18,0,$C$42-1)-1)</f>
        <v>15</v>
      </c>
      <c r="L16" s="39">
        <f ca="1">IF(F16&lt;E16,OFFSET(Очки!$A$20,2+E16-F16,IF(D16=1,13-E16,10+D16)),0)</f>
        <v>1.7000000000000002</v>
      </c>
      <c r="M16" s="39"/>
      <c r="N16" s="92"/>
      <c r="O16" s="89">
        <v>6</v>
      </c>
      <c r="P16" s="39">
        <f ca="1">IF(I16&lt;H16,OFFSET(Очки!$A$20,2+H16-I16,IF(G16=1,13-H16,10+G16)),0)</f>
        <v>1.4</v>
      </c>
      <c r="Q16" s="39"/>
      <c r="R16" s="90">
        <v>-3</v>
      </c>
      <c r="S16" s="123">
        <f t="shared" ca="1" si="0"/>
        <v>21.099999999999998</v>
      </c>
    </row>
    <row r="17" spans="1:19" ht="15.75">
      <c r="A17" s="132">
        <f ca="1">RANK(S17,S$6:OFFSET(S$6,0,0,COUNTA(B$6:B$41)))</f>
        <v>12</v>
      </c>
      <c r="B17" s="47" t="s">
        <v>182</v>
      </c>
      <c r="C17" s="33">
        <v>5</v>
      </c>
      <c r="D17" s="42">
        <v>1</v>
      </c>
      <c r="E17" s="43">
        <v>2</v>
      </c>
      <c r="F17" s="44">
        <v>11</v>
      </c>
      <c r="G17" s="45">
        <v>1</v>
      </c>
      <c r="H17" s="46">
        <v>6</v>
      </c>
      <c r="I17" s="43">
        <v>9</v>
      </c>
      <c r="J17" s="95"/>
      <c r="K17" s="89">
        <f ca="1">OFFSET(Очки!$A$2,F17,D17+OFFSET(Очки!$A$18,0,$C$42-1)-1)</f>
        <v>10</v>
      </c>
      <c r="L17" s="39">
        <f ca="1">IF(F17&lt;E17,OFFSET(Очки!$A$20,2+E17-F17,IF(D17=1,13-E17,10+D17)),0)</f>
        <v>0</v>
      </c>
      <c r="M17" s="39"/>
      <c r="N17" s="92"/>
      <c r="O17" s="89">
        <v>11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21</v>
      </c>
    </row>
    <row r="18" spans="1:19" ht="15.75">
      <c r="A18" s="132">
        <f ca="1">RANK(S18,S$6:OFFSET(S$6,0,0,COUNTA(B$6:B$41)))</f>
        <v>13</v>
      </c>
      <c r="B18" s="47" t="s">
        <v>51</v>
      </c>
      <c r="C18" s="33" t="s">
        <v>44</v>
      </c>
      <c r="D18" s="42">
        <v>1</v>
      </c>
      <c r="E18" s="43">
        <v>8</v>
      </c>
      <c r="F18" s="44">
        <v>6</v>
      </c>
      <c r="G18" s="45">
        <v>1</v>
      </c>
      <c r="H18" s="46">
        <v>7</v>
      </c>
      <c r="I18" s="43">
        <v>9</v>
      </c>
      <c r="J18" s="95">
        <v>0.5</v>
      </c>
      <c r="K18" s="89">
        <f ca="1">OFFSET(Очки!$A$2,F18,D18+OFFSET(Очки!$A$18,0,$C$42-1)-1)</f>
        <v>12.5</v>
      </c>
      <c r="L18" s="39">
        <f ca="1">IF(F18&lt;E18,OFFSET(Очки!$A$20,2+E18-F18,IF(D18=1,13-E18,10+D18)),0)</f>
        <v>2.2999999999999998</v>
      </c>
      <c r="M18" s="39"/>
      <c r="N18" s="92"/>
      <c r="O18" s="89">
        <v>11</v>
      </c>
      <c r="P18" s="39">
        <f ca="1">IF(I18&lt;H18,OFFSET(Очки!$A$20,2+H18-I18,IF(G18=1,13-H18,10+G18)),0)</f>
        <v>0</v>
      </c>
      <c r="Q18" s="39">
        <v>1</v>
      </c>
      <c r="R18" s="90">
        <f>-4-3</f>
        <v>-7</v>
      </c>
      <c r="S18" s="123">
        <f t="shared" ca="1" si="0"/>
        <v>20.3</v>
      </c>
    </row>
    <row r="19" spans="1:19" ht="15.75">
      <c r="A19" s="132">
        <f ca="1">RANK(S19,S$6:OFFSET(S$6,0,0,COUNTA(B$6:B$41)))</f>
        <v>14</v>
      </c>
      <c r="B19" s="47" t="s">
        <v>183</v>
      </c>
      <c r="C19" s="33">
        <v>12.5</v>
      </c>
      <c r="D19" s="42">
        <v>2</v>
      </c>
      <c r="E19" s="43">
        <v>10</v>
      </c>
      <c r="F19" s="44">
        <v>12</v>
      </c>
      <c r="G19" s="45">
        <v>2</v>
      </c>
      <c r="H19" s="46">
        <v>6</v>
      </c>
      <c r="I19" s="43">
        <v>1</v>
      </c>
      <c r="J19" s="95"/>
      <c r="K19" s="89">
        <f ca="1">OFFSET(Очки!$A$2,F19,D19+OFFSET(Очки!$A$18,0,$C$42-1)-1)</f>
        <v>4</v>
      </c>
      <c r="L19" s="39">
        <f ca="1">IF(F19&lt;E19,OFFSET(Очки!$A$20,2+E19-F19,IF(D19=1,13-E19,10+D19)),0)</f>
        <v>0</v>
      </c>
      <c r="M19" s="39"/>
      <c r="N19" s="92"/>
      <c r="O19" s="89">
        <v>11.5</v>
      </c>
      <c r="P19" s="39">
        <f ca="1">IF(I19&lt;H19,OFFSET(Очки!$A$20,2+H19-I19,IF(G19=1,13-H19,10+G19)),0)</f>
        <v>3.5</v>
      </c>
      <c r="Q19" s="39"/>
      <c r="R19" s="90"/>
      <c r="S19" s="123">
        <f t="shared" ca="1" si="0"/>
        <v>19</v>
      </c>
    </row>
    <row r="20" spans="1:19" ht="15.75">
      <c r="A20" s="132">
        <f ca="1">RANK(S20,S$6:OFFSET(S$6,0,0,COUNTA(B$6:B$41)))</f>
        <v>15</v>
      </c>
      <c r="B20" s="109" t="s">
        <v>126</v>
      </c>
      <c r="C20" s="33">
        <v>7.5</v>
      </c>
      <c r="D20" s="42">
        <v>1</v>
      </c>
      <c r="E20" s="43">
        <v>7</v>
      </c>
      <c r="F20" s="44">
        <v>9</v>
      </c>
      <c r="G20" s="45">
        <v>2</v>
      </c>
      <c r="H20" s="46">
        <v>12</v>
      </c>
      <c r="I20" s="43">
        <v>9</v>
      </c>
      <c r="J20" s="95"/>
      <c r="K20" s="89">
        <f ca="1">OFFSET(Очки!$A$2,F20,D20+OFFSET(Очки!$A$18,0,$C$42-1)-1)</f>
        <v>11</v>
      </c>
      <c r="L20" s="39">
        <f ca="1">IF(F20&lt;E20,OFFSET(Очки!$A$20,2+E20-F20,IF(D20=1,13-E20,10+D20)),0)</f>
        <v>0</v>
      </c>
      <c r="M20" s="39"/>
      <c r="N20" s="92"/>
      <c r="O20" s="89">
        <v>5.5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18.600000000000001</v>
      </c>
    </row>
    <row r="21" spans="1:19" ht="15.75">
      <c r="A21" s="132">
        <f ca="1">RANK(S21,S$6:OFFSET(S$6,0,0,COUNTA(B$6:B$41)))</f>
        <v>16</v>
      </c>
      <c r="B21" s="48" t="s">
        <v>180</v>
      </c>
      <c r="C21" s="33" t="s">
        <v>44</v>
      </c>
      <c r="D21" s="42">
        <v>2</v>
      </c>
      <c r="E21" s="43">
        <v>8</v>
      </c>
      <c r="F21" s="44">
        <v>4</v>
      </c>
      <c r="G21" s="45">
        <v>2</v>
      </c>
      <c r="H21" s="46">
        <v>8</v>
      </c>
      <c r="I21" s="43">
        <v>5</v>
      </c>
      <c r="J21" s="95"/>
      <c r="K21" s="89">
        <f ca="1">OFFSET(Очки!$A$2,F21,D21+OFFSET(Очки!$A$18,0,$C$42-1)-1)</f>
        <v>8.5</v>
      </c>
      <c r="L21" s="39">
        <f ca="1">IF(F21&lt;E21,OFFSET(Очки!$A$20,2+E21-F21,IF(D21=1,13-E21,10+D21)),0)</f>
        <v>2.8</v>
      </c>
      <c r="M21" s="39"/>
      <c r="N21" s="92">
        <v>-3</v>
      </c>
      <c r="O21" s="89">
        <v>7.5</v>
      </c>
      <c r="P21" s="39">
        <f ca="1">IF(I21&lt;H21,OFFSET(Очки!$A$20,2+H21-I21,IF(G21=1,13-H21,10+G21)),0)</f>
        <v>2.1</v>
      </c>
      <c r="Q21" s="39"/>
      <c r="R21" s="90"/>
      <c r="S21" s="123">
        <f t="shared" ca="1" si="0"/>
        <v>17.900000000000002</v>
      </c>
    </row>
    <row r="22" spans="1:19" ht="15.75">
      <c r="A22" s="132">
        <f ca="1">RANK(S22,S$6:OFFSET(S$6,0,0,COUNTA(B$6:B$41)))</f>
        <v>17</v>
      </c>
      <c r="B22" s="47" t="s">
        <v>84</v>
      </c>
      <c r="C22" s="33">
        <v>10</v>
      </c>
      <c r="D22" s="42">
        <v>2</v>
      </c>
      <c r="E22" s="43">
        <v>2</v>
      </c>
      <c r="F22" s="44">
        <v>9</v>
      </c>
      <c r="G22" s="45">
        <v>1</v>
      </c>
      <c r="H22" s="46">
        <v>2</v>
      </c>
      <c r="I22" s="43">
        <v>8</v>
      </c>
      <c r="J22" s="95"/>
      <c r="K22" s="89">
        <f ca="1">OFFSET(Очки!$A$2,F22,D22+OFFSET(Очки!$A$18,0,$C$42-1)-1)</f>
        <v>5.5</v>
      </c>
      <c r="L22" s="39">
        <f ca="1">IF(F22&lt;E22,OFFSET(Очки!$A$20,2+E22-F22,IF(D22=1,13-E22,10+D22)),0)</f>
        <v>0</v>
      </c>
      <c r="M22" s="39"/>
      <c r="N22" s="92"/>
      <c r="O22" s="89">
        <v>11.5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17</v>
      </c>
    </row>
    <row r="23" spans="1:19" ht="15.75">
      <c r="A23" s="132">
        <f ca="1">RANK(S23,S$6:OFFSET(S$6,0,0,COUNTA(B$6:B$41)))</f>
        <v>18</v>
      </c>
      <c r="B23" s="47" t="s">
        <v>87</v>
      </c>
      <c r="C23" s="33">
        <v>20</v>
      </c>
      <c r="D23" s="42">
        <v>3</v>
      </c>
      <c r="E23" s="43">
        <v>6</v>
      </c>
      <c r="F23" s="44">
        <v>3</v>
      </c>
      <c r="G23" s="45">
        <v>2</v>
      </c>
      <c r="H23" s="46">
        <v>3</v>
      </c>
      <c r="I23" s="43">
        <v>2</v>
      </c>
      <c r="J23" s="95"/>
      <c r="K23" s="89">
        <f ca="1">OFFSET(Очки!$A$2,F23,D23+OFFSET(Очки!$A$18,0,$C$42-1)-1)</f>
        <v>4</v>
      </c>
      <c r="L23" s="39">
        <f ca="1">IF(F23&lt;E23,OFFSET(Очки!$A$20,2+E23-F23,IF(D23=1,13-E23,10+D23)),0)</f>
        <v>1.5</v>
      </c>
      <c r="M23" s="39"/>
      <c r="N23" s="92"/>
      <c r="O23" s="89">
        <v>10.5</v>
      </c>
      <c r="P23" s="39">
        <f ca="1">IF(I23&lt;H23,OFFSET(Очки!$A$20,2+H23-I23,IF(G23=1,13-H23,10+G23)),0)</f>
        <v>0.7</v>
      </c>
      <c r="Q23" s="39"/>
      <c r="R23" s="90"/>
      <c r="S23" s="123">
        <f t="shared" ca="1" si="0"/>
        <v>16.7</v>
      </c>
    </row>
    <row r="24" spans="1:19" ht="15.75">
      <c r="A24" s="132">
        <f ca="1">RANK(S24,S$6:OFFSET(S$6,0,0,COUNTA(B$6:B$41)))</f>
        <v>19</v>
      </c>
      <c r="B24" s="32" t="s">
        <v>56</v>
      </c>
      <c r="C24" s="33" t="s">
        <v>44</v>
      </c>
      <c r="D24" s="42">
        <v>2</v>
      </c>
      <c r="E24" s="43">
        <v>4</v>
      </c>
      <c r="F24" s="44">
        <v>10</v>
      </c>
      <c r="G24" s="45">
        <v>2</v>
      </c>
      <c r="H24" s="46">
        <v>5</v>
      </c>
      <c r="I24" s="43">
        <v>3</v>
      </c>
      <c r="J24" s="95"/>
      <c r="K24" s="89">
        <f ca="1">OFFSET(Очки!$A$2,F24,D24+OFFSET(Очки!$A$18,0,$C$42-1)-1)</f>
        <v>5</v>
      </c>
      <c r="L24" s="39">
        <f ca="1">IF(F24&lt;E24,OFFSET(Очки!$A$20,2+E24-F24,IF(D24=1,13-E24,10+D24)),0)</f>
        <v>0</v>
      </c>
      <c r="M24" s="39"/>
      <c r="N24" s="92"/>
      <c r="O24" s="89">
        <v>9.5</v>
      </c>
      <c r="P24" s="39">
        <f ca="1">IF(I24&lt;H24,OFFSET(Очки!$A$20,2+H24-I24,IF(G24=1,13-H24,10+G24)),0)</f>
        <v>1.4</v>
      </c>
      <c r="Q24" s="39"/>
      <c r="R24" s="90"/>
      <c r="S24" s="123">
        <f t="shared" ca="1" si="0"/>
        <v>15.9</v>
      </c>
    </row>
    <row r="25" spans="1:19" ht="15.75">
      <c r="A25" s="132">
        <f ca="1">RANK(S25,S$6:OFFSET(S$6,0,0,COUNTA(B$6:B$41)))</f>
        <v>20</v>
      </c>
      <c r="B25" s="48" t="s">
        <v>188</v>
      </c>
      <c r="C25" s="33" t="s">
        <v>44</v>
      </c>
      <c r="D25" s="42">
        <v>1</v>
      </c>
      <c r="E25" s="43">
        <v>1</v>
      </c>
      <c r="F25" s="44">
        <v>12</v>
      </c>
      <c r="G25" s="45">
        <v>2</v>
      </c>
      <c r="H25" s="46">
        <v>9</v>
      </c>
      <c r="I25" s="43">
        <v>10</v>
      </c>
      <c r="J25" s="95"/>
      <c r="K25" s="89">
        <f ca="1">OFFSET(Очки!$A$2,F25,D25+OFFSET(Очки!$A$18,0,$C$42-1)-1)</f>
        <v>9.5</v>
      </c>
      <c r="L25" s="39">
        <f ca="1">IF(F25&lt;E25,OFFSET(Очки!$A$20,2+E25-F25,IF(D25=1,13-E25,10+D25)),0)</f>
        <v>0</v>
      </c>
      <c r="M25" s="39"/>
      <c r="N25" s="92"/>
      <c r="O25" s="89">
        <v>5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14.5</v>
      </c>
    </row>
    <row r="26" spans="1:19" ht="15.75">
      <c r="A26" s="132">
        <f ca="1">RANK(S26,S$6:OFFSET(S$6,0,0,COUNTA(B$6:B$41)))</f>
        <v>21</v>
      </c>
      <c r="B26" s="47" t="s">
        <v>165</v>
      </c>
      <c r="C26" s="33">
        <v>12.5</v>
      </c>
      <c r="D26" s="42">
        <v>3</v>
      </c>
      <c r="E26" s="43">
        <v>2</v>
      </c>
      <c r="F26" s="44">
        <v>2</v>
      </c>
      <c r="G26" s="45">
        <v>2</v>
      </c>
      <c r="H26" s="46">
        <v>1</v>
      </c>
      <c r="I26" s="43">
        <v>4</v>
      </c>
      <c r="J26" s="95"/>
      <c r="K26" s="89">
        <f ca="1">OFFSET(Очки!$A$2,F26,D26+OFFSET(Очки!$A$18,0,$C$42-1)-1)</f>
        <v>5</v>
      </c>
      <c r="L26" s="39">
        <f ca="1">IF(F26&lt;E26,OFFSET(Очки!$A$20,2+E26-F26,IF(D26=1,13-E26,10+D26)),0)</f>
        <v>0</v>
      </c>
      <c r="M26" s="39"/>
      <c r="N26" s="92"/>
      <c r="O26" s="89">
        <v>8.5</v>
      </c>
      <c r="P26" s="39">
        <f ca="1">IF(I26&lt;H26,OFFSET(Очки!$A$20,2+H26-I26,IF(G26=1,13-H26,10+G26)),0)</f>
        <v>0</v>
      </c>
      <c r="Q26" s="39"/>
      <c r="R26" s="90"/>
      <c r="S26" s="123">
        <f t="shared" ca="1" si="0"/>
        <v>13.5</v>
      </c>
    </row>
    <row r="27" spans="1:19" ht="15.75">
      <c r="A27" s="132">
        <f ca="1">RANK(S27,S$6:OFFSET(S$6,0,0,COUNTA(B$6:B$41)))</f>
        <v>22</v>
      </c>
      <c r="B27" s="47" t="s">
        <v>65</v>
      </c>
      <c r="C27" s="33" t="s">
        <v>44</v>
      </c>
      <c r="D27" s="42">
        <v>2</v>
      </c>
      <c r="E27" s="43">
        <v>9</v>
      </c>
      <c r="F27" s="44">
        <v>8</v>
      </c>
      <c r="G27" s="45">
        <v>2</v>
      </c>
      <c r="H27" s="46">
        <v>7</v>
      </c>
      <c r="I27" s="43">
        <v>7</v>
      </c>
      <c r="J27" s="95"/>
      <c r="K27" s="89">
        <f ca="1">OFFSET(Очки!$A$2,F27,D27+OFFSET(Очки!$A$18,0,$C$42-1)-1)</f>
        <v>6</v>
      </c>
      <c r="L27" s="39">
        <f ca="1">IF(F27&lt;E27,OFFSET(Очки!$A$20,2+E27-F27,IF(D27=1,13-E27,10+D27)),0)</f>
        <v>0.7</v>
      </c>
      <c r="M27" s="39"/>
      <c r="N27" s="92"/>
      <c r="O27" s="89">
        <v>6.5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13.2</v>
      </c>
    </row>
    <row r="28" spans="1:19" ht="15.75">
      <c r="A28" s="132">
        <f ca="1">RANK(S28,S$6:OFFSET(S$6,0,0,COUNTA(B$6:B$41)))</f>
        <v>23</v>
      </c>
      <c r="B28" s="41" t="s">
        <v>186</v>
      </c>
      <c r="C28" s="33">
        <v>2.5</v>
      </c>
      <c r="D28" s="42">
        <v>2</v>
      </c>
      <c r="E28" s="43">
        <v>6</v>
      </c>
      <c r="F28" s="44">
        <v>3</v>
      </c>
      <c r="G28" s="45">
        <v>3</v>
      </c>
      <c r="H28" s="46">
        <v>10</v>
      </c>
      <c r="I28" s="43">
        <v>8</v>
      </c>
      <c r="J28" s="95"/>
      <c r="K28" s="89">
        <f ca="1">OFFSET(Очки!$A$2,F28,D28+OFFSET(Очки!$A$18,0,$C$42-1)-1)</f>
        <v>9.5</v>
      </c>
      <c r="L28" s="39">
        <f ca="1">IF(F28&lt;E28,OFFSET(Очки!$A$20,2+E28-F28,IF(D28=1,13-E28,10+D28)),0)</f>
        <v>2.1</v>
      </c>
      <c r="M28" s="39"/>
      <c r="N28" s="92"/>
      <c r="O28" s="89">
        <v>0.5</v>
      </c>
      <c r="P28" s="39">
        <f ca="1">IF(I28&lt;H28,OFFSET(Очки!$A$20,2+H28-I28,IF(G28=1,13-H28,10+G28)),0)</f>
        <v>1</v>
      </c>
      <c r="Q28" s="39"/>
      <c r="R28" s="90"/>
      <c r="S28" s="123">
        <f t="shared" ca="1" si="0"/>
        <v>13.1</v>
      </c>
    </row>
    <row r="29" spans="1:19" ht="15.75">
      <c r="A29" s="132">
        <f ca="1">RANK(S29,S$6:OFFSET(S$6,0,0,COUNTA(B$6:B$41)))</f>
        <v>24</v>
      </c>
      <c r="B29" s="47" t="s">
        <v>187</v>
      </c>
      <c r="C29" s="33">
        <v>5</v>
      </c>
      <c r="D29" s="42">
        <v>3</v>
      </c>
      <c r="E29" s="43">
        <v>5</v>
      </c>
      <c r="F29" s="44">
        <v>1</v>
      </c>
      <c r="G29" s="45">
        <v>2</v>
      </c>
      <c r="H29" s="46">
        <v>4</v>
      </c>
      <c r="I29" s="43">
        <v>12</v>
      </c>
      <c r="J29" s="95"/>
      <c r="K29" s="89">
        <f ca="1">OFFSET(Очки!$A$2,F29,D29+OFFSET(Очки!$A$18,0,$C$42-1)-1)</f>
        <v>6</v>
      </c>
      <c r="L29" s="39">
        <f ca="1">IF(F29&lt;E29,OFFSET(Очки!$A$20,2+E29-F29,IF(D29=1,13-E29,10+D29)),0)</f>
        <v>2</v>
      </c>
      <c r="M29" s="39"/>
      <c r="N29" s="92"/>
      <c r="O29" s="89">
        <v>4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12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2</v>
      </c>
      <c r="E30" s="43">
        <v>1</v>
      </c>
      <c r="F30" s="44">
        <v>6</v>
      </c>
      <c r="G30" s="45">
        <v>3</v>
      </c>
      <c r="H30" s="46">
        <v>12</v>
      </c>
      <c r="I30" s="43">
        <v>7</v>
      </c>
      <c r="J30" s="95"/>
      <c r="K30" s="89">
        <f ca="1">OFFSET(Очки!$A$2,F30,D30+OFFSET(Очки!$A$18,0,$C$42-1)-1)</f>
        <v>7</v>
      </c>
      <c r="L30" s="39">
        <f ca="1">IF(F30&lt;E30,OFFSET(Очки!$A$20,2+E30-F30,IF(D30=1,13-E30,10+D30)),0)</f>
        <v>0</v>
      </c>
      <c r="M30" s="39"/>
      <c r="N30" s="92"/>
      <c r="O30" s="89">
        <v>1</v>
      </c>
      <c r="P30" s="39">
        <f ca="1">IF(I30&lt;H30,OFFSET(Очки!$A$20,2+H30-I30,IF(G30=1,13-H30,10+G30)),0)</f>
        <v>2.5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52</v>
      </c>
      <c r="C31" s="33" t="s">
        <v>44</v>
      </c>
      <c r="D31" s="42">
        <v>3</v>
      </c>
      <c r="E31" s="43">
        <v>7</v>
      </c>
      <c r="F31" s="44">
        <v>5</v>
      </c>
      <c r="G31" s="45">
        <v>3</v>
      </c>
      <c r="H31" s="46">
        <v>4</v>
      </c>
      <c r="I31" s="43">
        <v>1</v>
      </c>
      <c r="J31" s="95"/>
      <c r="K31" s="89">
        <f ca="1">OFFSET(Очки!$A$2,F31,D31+OFFSET(Очки!$A$18,0,$C$42-1)-1)</f>
        <v>2</v>
      </c>
      <c r="L31" s="39">
        <f ca="1">IF(F31&lt;E31,OFFSET(Очки!$A$20,2+E31-F31,IF(D31=1,13-E31,10+D31)),0)</f>
        <v>1</v>
      </c>
      <c r="M31" s="39"/>
      <c r="N31" s="92"/>
      <c r="O31" s="89">
        <v>6</v>
      </c>
      <c r="P31" s="39">
        <f ca="1">IF(I31&lt;H31,OFFSET(Очки!$A$20,2+H31-I31,IF(G31=1,13-H31,10+G31)),0)</f>
        <v>1.5</v>
      </c>
      <c r="Q31" s="39"/>
      <c r="R31" s="90"/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192</v>
      </c>
      <c r="C32" s="33">
        <v>20</v>
      </c>
      <c r="D32" s="42">
        <v>2</v>
      </c>
      <c r="E32" s="43">
        <v>7</v>
      </c>
      <c r="F32" s="44">
        <v>5</v>
      </c>
      <c r="G32" s="45">
        <v>3</v>
      </c>
      <c r="H32" s="46">
        <v>11</v>
      </c>
      <c r="I32" s="43">
        <v>9</v>
      </c>
      <c r="J32" s="95"/>
      <c r="K32" s="89">
        <f ca="1">OFFSET(Очки!$A$2,F32,D32+OFFSET(Очки!$A$18,0,$C$42-1)-1)</f>
        <v>7.5</v>
      </c>
      <c r="L32" s="39">
        <f ca="1">IF(F32&lt;E32,OFFSET(Очки!$A$20,2+E32-F32,IF(D32=1,13-E32,10+D32)),0)</f>
        <v>1.4</v>
      </c>
      <c r="M32" s="39"/>
      <c r="N32" s="92"/>
      <c r="O32" s="89">
        <f ca="1">OFFSET(Очки!$A$2,I32,G32+OFFSET(Очки!$A$18,0,$C$42-1)-1)</f>
        <v>0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9.9</v>
      </c>
    </row>
    <row r="33" spans="1:19" ht="15.75">
      <c r="A33" s="132">
        <f ca="1">RANK(S33,S$6:OFFSET(S$6,0,0,COUNTA(B$6:B$41)))</f>
        <v>28</v>
      </c>
      <c r="B33" s="48" t="s">
        <v>166</v>
      </c>
      <c r="C33" s="33" t="s">
        <v>44</v>
      </c>
      <c r="D33" s="42">
        <v>3</v>
      </c>
      <c r="E33" s="43">
        <v>3</v>
      </c>
      <c r="F33" s="44">
        <v>4</v>
      </c>
      <c r="G33" s="45">
        <v>3</v>
      </c>
      <c r="H33" s="46">
        <v>3</v>
      </c>
      <c r="I33" s="43">
        <v>2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0</v>
      </c>
      <c r="M33" s="39"/>
      <c r="N33" s="92"/>
      <c r="O33" s="89">
        <v>5</v>
      </c>
      <c r="P33" s="39">
        <f ca="1">IF(I33&lt;H33,OFFSET(Очки!$A$20,2+H33-I33,IF(G33=1,13-H33,10+G33)),0)</f>
        <v>0.5</v>
      </c>
      <c r="Q33" s="39"/>
      <c r="R33" s="90"/>
      <c r="S33" s="123">
        <f t="shared" ca="1" si="0"/>
        <v>8.5</v>
      </c>
    </row>
    <row r="34" spans="1:19" ht="15.75">
      <c r="A34" s="132">
        <f ca="1">RANK(S34,S$6:OFFSET(S$6,0,0,COUNTA(B$6:B$41)))</f>
        <v>29</v>
      </c>
      <c r="B34" s="109" t="s">
        <v>135</v>
      </c>
      <c r="C34" s="33" t="s">
        <v>44</v>
      </c>
      <c r="D34" s="42">
        <v>2</v>
      </c>
      <c r="E34" s="43">
        <v>11</v>
      </c>
      <c r="F34" s="44">
        <v>11</v>
      </c>
      <c r="G34" s="45">
        <v>3</v>
      </c>
      <c r="H34" s="46">
        <v>9</v>
      </c>
      <c r="I34" s="43">
        <v>6</v>
      </c>
      <c r="J34" s="95"/>
      <c r="K34" s="89">
        <f ca="1">OFFSET(Очки!$A$2,F34,D34+OFFSET(Очки!$A$18,0,$C$42-1)-1)</f>
        <v>4.5</v>
      </c>
      <c r="L34" s="39">
        <f ca="1">IF(F34&lt;E34,OFFSET(Очки!$A$20,2+E34-F34,IF(D34=1,13-E34,10+D34)),0)</f>
        <v>0</v>
      </c>
      <c r="M34" s="39"/>
      <c r="N34" s="92"/>
      <c r="O34" s="89">
        <v>1.5</v>
      </c>
      <c r="P34" s="39">
        <f ca="1">IF(I34&lt;H34,OFFSET(Очки!$A$20,2+H34-I34,IF(G34=1,13-H34,10+G34)),0)</f>
        <v>1.5</v>
      </c>
      <c r="Q34" s="39"/>
      <c r="R34" s="90"/>
      <c r="S34" s="123">
        <f t="shared" ca="1" si="0"/>
        <v>7.5</v>
      </c>
    </row>
    <row r="35" spans="1:19" ht="15.75">
      <c r="A35" s="132">
        <f ca="1">RANK(S35,S$6:OFFSET(S$6,0,0,COUNTA(B$6:B$41)))</f>
        <v>30</v>
      </c>
      <c r="B35" s="47" t="s">
        <v>142</v>
      </c>
      <c r="C35" s="33">
        <v>7.5</v>
      </c>
      <c r="D35" s="42">
        <v>3</v>
      </c>
      <c r="E35" s="43">
        <v>8</v>
      </c>
      <c r="F35" s="44">
        <v>10</v>
      </c>
      <c r="G35" s="45">
        <v>3</v>
      </c>
      <c r="H35" s="46">
        <v>6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v>4</v>
      </c>
      <c r="P35" s="39">
        <f ca="1">IF(I35&lt;H35,OFFSET(Очки!$A$20,2+H35-I35,IF(G35=1,13-H35,10+G35)),0)</f>
        <v>1.5</v>
      </c>
      <c r="Q35" s="39"/>
      <c r="R35" s="90"/>
      <c r="S35" s="123">
        <f t="shared" ca="1" si="0"/>
        <v>5.5</v>
      </c>
    </row>
    <row r="36" spans="1:19" ht="15.75">
      <c r="A36" s="132">
        <f ca="1">RANK(S36,S$6:OFFSET(S$6,0,0,COUNTA(B$6:B$41)))</f>
        <v>30</v>
      </c>
      <c r="B36" s="47" t="s">
        <v>175</v>
      </c>
      <c r="C36" s="33">
        <v>20</v>
      </c>
      <c r="D36" s="42">
        <v>3</v>
      </c>
      <c r="E36" s="43">
        <v>11</v>
      </c>
      <c r="F36" s="44">
        <v>9</v>
      </c>
      <c r="G36" s="45">
        <v>2</v>
      </c>
      <c r="H36" s="46">
        <v>2</v>
      </c>
      <c r="I36" s="43">
        <v>11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1</v>
      </c>
      <c r="M36" s="39"/>
      <c r="N36" s="92"/>
      <c r="O36" s="89">
        <v>4.5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5.5</v>
      </c>
    </row>
    <row r="37" spans="1:19" ht="15.75">
      <c r="A37" s="132">
        <f ca="1">RANK(S37,S$6:OFFSET(S$6,0,0,COUNTA(B$6:B$41)))</f>
        <v>32</v>
      </c>
      <c r="B37" s="109" t="s">
        <v>50</v>
      </c>
      <c r="C37" s="33" t="s">
        <v>44</v>
      </c>
      <c r="D37" s="42">
        <v>3</v>
      </c>
      <c r="E37" s="43">
        <v>10</v>
      </c>
      <c r="F37" s="44">
        <v>12</v>
      </c>
      <c r="G37" s="45">
        <v>3</v>
      </c>
      <c r="H37" s="46">
        <v>8</v>
      </c>
      <c r="I37" s="43">
        <v>4</v>
      </c>
      <c r="J37" s="95"/>
      <c r="K37" s="89">
        <f ca="1">OFFSET(Очки!$A$2,F37,D37+OFFSET(Очки!$A$18,0,$C$42-1)-1)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2</v>
      </c>
      <c r="Q37" s="39"/>
      <c r="R37" s="90"/>
      <c r="S37" s="123">
        <f t="shared" ca="1" si="0"/>
        <v>5</v>
      </c>
    </row>
    <row r="38" spans="1:19" ht="15.75">
      <c r="A38" s="132">
        <f ca="1">RANK(S38,S$6:OFFSET(S$6,0,0,COUNTA(B$6:B$41)))</f>
        <v>33</v>
      </c>
      <c r="B38" s="47" t="s">
        <v>190</v>
      </c>
      <c r="C38" s="33" t="s">
        <v>44</v>
      </c>
      <c r="D38" s="42">
        <v>3</v>
      </c>
      <c r="E38" s="43">
        <v>12</v>
      </c>
      <c r="F38" s="44">
        <v>7</v>
      </c>
      <c r="G38" s="45">
        <v>3</v>
      </c>
      <c r="H38" s="46">
        <v>7</v>
      </c>
      <c r="I38" s="43">
        <v>5</v>
      </c>
      <c r="J38" s="95"/>
      <c r="K38" s="89">
        <f ca="1">OFFSET(Очки!$A$2,F38,D38+OFFSET(Очки!$A$18,0,$C$42-1)-1)</f>
        <v>1</v>
      </c>
      <c r="L38" s="39">
        <f ca="1">IF(F38&lt;E38,OFFSET(Очки!$A$20,2+E38-F38,IF(D38=1,13-E38,10+D38)),0)</f>
        <v>2.5</v>
      </c>
      <c r="M38" s="39"/>
      <c r="N38" s="92"/>
      <c r="O38" s="89">
        <v>2</v>
      </c>
      <c r="P38" s="39">
        <f ca="1">IF(I38&lt;H38,OFFSET(Очки!$A$20,2+H38-I38,IF(G38=1,13-H38,10+G38)),0)</f>
        <v>1</v>
      </c>
      <c r="Q38" s="39"/>
      <c r="R38" s="90">
        <v>-4</v>
      </c>
      <c r="S38" s="123">
        <f t="shared" ca="1" si="0"/>
        <v>2.5</v>
      </c>
    </row>
    <row r="39" spans="1:19" ht="15.75">
      <c r="A39" s="132">
        <f ca="1">RANK(S39,S$6:OFFSET(S$6,0,0,COUNTA(B$6:B$41)))</f>
        <v>34</v>
      </c>
      <c r="B39" s="47" t="s">
        <v>189</v>
      </c>
      <c r="C39" s="33" t="s">
        <v>44</v>
      </c>
      <c r="D39" s="42">
        <v>3</v>
      </c>
      <c r="E39" s="43">
        <v>1</v>
      </c>
      <c r="F39" s="44">
        <v>6</v>
      </c>
      <c r="G39" s="45">
        <v>3</v>
      </c>
      <c r="H39" s="46">
        <v>2</v>
      </c>
      <c r="I39" s="43">
        <v>12</v>
      </c>
      <c r="J39" s="95"/>
      <c r="K39" s="89">
        <f ca="1">OFFSET(Очки!$A$2,F39,D39+OFFSET(Очки!$A$18,0,$C$42-1)-1)</f>
        <v>1.5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1.5</v>
      </c>
    </row>
    <row r="40" spans="1:19" ht="15.75">
      <c r="A40" s="132">
        <f ca="1">RANK(S40,S$6:OFFSET(S$6,0,0,COUNTA(B$6:B$41)))</f>
        <v>35</v>
      </c>
      <c r="B40" s="109" t="s">
        <v>191</v>
      </c>
      <c r="C40" s="33">
        <v>15</v>
      </c>
      <c r="D40" s="42">
        <v>3</v>
      </c>
      <c r="E40" s="43">
        <v>9</v>
      </c>
      <c r="F40" s="44">
        <v>8</v>
      </c>
      <c r="G40" s="45">
        <v>3</v>
      </c>
      <c r="H40" s="46">
        <v>5</v>
      </c>
      <c r="I40" s="43">
        <v>9</v>
      </c>
      <c r="J40" s="95"/>
      <c r="K40" s="89">
        <f ca="1">OFFSET(Очки!$A$2,F40,D40+OFFSET(Очки!$A$18,0,$C$42-1)-1)</f>
        <v>0.5</v>
      </c>
      <c r="L40" s="39">
        <f ca="1">IF(F40&lt;E40,OFFSET(Очки!$A$20,2+E40-F40,IF(D40=1,13-E40,10+D40)),0)</f>
        <v>0.5</v>
      </c>
      <c r="M40" s="39"/>
      <c r="N40" s="92"/>
      <c r="O40" s="89"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1</v>
      </c>
    </row>
    <row r="41" spans="1:19" ht="15.75">
      <c r="A41" s="132">
        <f ca="1">RANK(S41,S$6:OFFSET(S$6,0,0,COUNTA(B$6:B$41)))</f>
        <v>36</v>
      </c>
      <c r="B41" s="109" t="s">
        <v>163</v>
      </c>
      <c r="C41" s="33">
        <v>15</v>
      </c>
      <c r="D41" s="42">
        <v>3</v>
      </c>
      <c r="E41" s="43">
        <v>4</v>
      </c>
      <c r="F41" s="44">
        <v>11</v>
      </c>
      <c r="G41" s="45">
        <v>3</v>
      </c>
      <c r="H41" s="46">
        <v>1</v>
      </c>
      <c r="I41" s="43">
        <v>11</v>
      </c>
      <c r="J41" s="95"/>
      <c r="K41" s="89">
        <f ca="1">OFFSET(Очки!$A$2,F41,D41+OFFSET(Очки!$A$18,0,$C$42-1)-1)</f>
        <v>0</v>
      </c>
      <c r="L41" s="39">
        <f ca="1">IF(F41&lt;E41,OFFSET(Очки!$A$20,2+E41-F41,IF(D41=1,13-E41,10+D41)),0)</f>
        <v>0</v>
      </c>
      <c r="M41" s="39"/>
      <c r="N41" s="92"/>
      <c r="O41" s="89"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0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A6:S41">
    <sortCondition ref="A6:A41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41">
    <cfRule type="expression" dxfId="13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S42"/>
  <sheetViews>
    <sheetView topLeftCell="A5" zoomScale="60" zoomScaleNormal="60" workbookViewId="0">
      <selection activeCell="B18" sqref="B18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196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>
      <c r="A5" s="149"/>
      <c r="B5" s="150"/>
      <c r="C5" s="154"/>
      <c r="D5" s="163"/>
      <c r="E5" s="165"/>
      <c r="F5" s="167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132">
        <f ca="1">RANK(S6,S$6:OFFSET(S$6,0,0,COUNTA(B$6:B$41)))</f>
        <v>1</v>
      </c>
      <c r="B6" s="47" t="s">
        <v>54</v>
      </c>
      <c r="C6" s="33">
        <v>12.5</v>
      </c>
      <c r="D6" s="42">
        <v>1</v>
      </c>
      <c r="E6" s="43">
        <v>11</v>
      </c>
      <c r="F6" s="44">
        <v>3</v>
      </c>
      <c r="G6" s="45">
        <v>1</v>
      </c>
      <c r="H6" s="46">
        <v>12</v>
      </c>
      <c r="I6" s="43">
        <v>10</v>
      </c>
      <c r="J6" s="95">
        <v>2</v>
      </c>
      <c r="K6" s="89">
        <f ca="1">OFFSET(Очки!$A$2,F6,D6+OFFSET(Очки!$A$18,0,$C$42-1)-1)</f>
        <v>15</v>
      </c>
      <c r="L6" s="39">
        <f ca="1">IF(F6&lt;E6,OFFSET(Очки!$A$20,2+E6-F6,IF(D6=1,13-E6,10+D6)),0)</f>
        <v>8.7000000000000011</v>
      </c>
      <c r="M6" s="39">
        <v>2.5</v>
      </c>
      <c r="N6" s="92"/>
      <c r="O6" s="89">
        <f ca="1">OFFSET(Очки!$A$2,I6,G6+OFFSET(Очки!$A$18,0,$C$42-1)-1)</f>
        <v>10.5</v>
      </c>
      <c r="P6" s="39">
        <f ca="1">IF(I6&lt;H6,OFFSET(Очки!$A$20,2+H6-I6,IF(G6=1,13-H6,10+G6)),0)</f>
        <v>2.6</v>
      </c>
      <c r="Q6" s="39"/>
      <c r="R6" s="90">
        <v>-4</v>
      </c>
      <c r="S6" s="123">
        <f t="shared" ref="S6:S41" ca="1" si="0">SUM(J6:R6)</f>
        <v>37.300000000000004</v>
      </c>
    </row>
    <row r="7" spans="1:19" ht="15.75">
      <c r="A7" s="132">
        <f ca="1">RANK(S7,S$6:OFFSET(S$6,0,0,COUNTA(B$6:B$41)))</f>
        <v>2</v>
      </c>
      <c r="B7" s="47" t="s">
        <v>133</v>
      </c>
      <c r="C7" s="33" t="s">
        <v>44</v>
      </c>
      <c r="D7" s="42">
        <v>1</v>
      </c>
      <c r="E7" s="43">
        <v>6</v>
      </c>
      <c r="F7" s="44">
        <v>7</v>
      </c>
      <c r="G7" s="45">
        <v>1</v>
      </c>
      <c r="H7" s="46">
        <v>8</v>
      </c>
      <c r="I7" s="43">
        <v>1</v>
      </c>
      <c r="J7" s="95"/>
      <c r="K7" s="89">
        <f ca="1">OFFSET(Очки!$A$2,F7,D7+OFFSET(Очки!$A$18,0,$C$42-1)-1)</f>
        <v>12</v>
      </c>
      <c r="L7" s="39">
        <f ca="1">IF(F7&lt;E7,OFFSET(Очки!$A$20,2+E7-F7,IF(D7=1,13-E7,10+D7)),0)</f>
        <v>0</v>
      </c>
      <c r="M7" s="39">
        <v>0.5</v>
      </c>
      <c r="N7" s="92"/>
      <c r="O7" s="89">
        <f ca="1">OFFSET(Очки!$A$2,I7,G7+OFFSET(Очки!$A$18,0,$C$42-1)-1)</f>
        <v>17</v>
      </c>
      <c r="P7" s="39">
        <f ca="1">IF(I7&lt;H7,OFFSET(Очки!$A$20,2+H7-I7,IF(G7=1,13-H7,10+G7)),0)</f>
        <v>6.4</v>
      </c>
      <c r="Q7" s="39">
        <v>2</v>
      </c>
      <c r="R7" s="90">
        <v>-4</v>
      </c>
      <c r="S7" s="123">
        <f t="shared" ca="1" si="0"/>
        <v>33.9</v>
      </c>
    </row>
    <row r="8" spans="1:19" ht="15.75">
      <c r="A8" s="132">
        <f ca="1">RANK(S8,S$6:OFFSET(S$6,0,0,COUNTA(B$6:B$41)))</f>
        <v>3</v>
      </c>
      <c r="B8" s="48" t="s">
        <v>197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4</v>
      </c>
      <c r="I8" s="43">
        <v>3</v>
      </c>
      <c r="J8" s="95"/>
      <c r="K8" s="89">
        <f ca="1">OFFSET(Очки!$A$2,F8,D8+OFFSET(Очки!$A$18,0,$C$42-1)-1)</f>
        <v>17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OFFSET(Очки!$A$2,I8,G8+OFFSET(Очки!$A$18,0,$C$42-1)-1)</f>
        <v>15</v>
      </c>
      <c r="P8" s="39">
        <f ca="1">IF(I8&lt;H8,OFFSET(Очки!$A$20,2+H8-I8,IF(G8=1,13-H8,10+G8)),0)</f>
        <v>0.8</v>
      </c>
      <c r="Q8" s="39"/>
      <c r="R8" s="90"/>
      <c r="S8" s="123">
        <f t="shared" ca="1" si="0"/>
        <v>32.799999999999997</v>
      </c>
    </row>
    <row r="9" spans="1:19" ht="15.75">
      <c r="A9" s="132">
        <f ca="1">RANK(S9,S$6:OFFSET(S$6,0,0,COUNTA(B$6:B$41)))</f>
        <v>4</v>
      </c>
      <c r="B9" s="41" t="s">
        <v>126</v>
      </c>
      <c r="C9" s="33">
        <v>5</v>
      </c>
      <c r="D9" s="42">
        <v>1</v>
      </c>
      <c r="E9" s="43">
        <v>12</v>
      </c>
      <c r="F9" s="44">
        <v>9</v>
      </c>
      <c r="G9" s="45">
        <v>1</v>
      </c>
      <c r="H9" s="46">
        <v>11</v>
      </c>
      <c r="I9" s="43">
        <v>11</v>
      </c>
      <c r="J9" s="95">
        <v>2.5</v>
      </c>
      <c r="K9" s="89">
        <f ca="1">OFFSET(Очки!$A$2,F9,D9+OFFSET(Очки!$A$18,0,$C$42-1)-1)</f>
        <v>11</v>
      </c>
      <c r="L9" s="39">
        <f ca="1">IF(F9&lt;E9,OFFSET(Очки!$A$20,2+E9-F9,IF(D9=1,13-E9,10+D9)),0)</f>
        <v>3.8</v>
      </c>
      <c r="M9" s="39">
        <v>2</v>
      </c>
      <c r="N9" s="92"/>
      <c r="O9" s="89">
        <f ca="1">OFFSET(Очки!$A$2,I9,G9+OFFSET(Очки!$A$18,0,$C$42-1)-1)</f>
        <v>10</v>
      </c>
      <c r="P9" s="39">
        <f ca="1">IF(I9&lt;H9,OFFSET(Очки!$A$20,2+H9-I9,IF(G9=1,13-H9,10+G9)),0)</f>
        <v>0</v>
      </c>
      <c r="Q9" s="39"/>
      <c r="R9" s="90"/>
      <c r="S9" s="123">
        <f t="shared" ca="1" si="0"/>
        <v>29.3</v>
      </c>
    </row>
    <row r="10" spans="1:19" ht="15.75">
      <c r="A10" s="132">
        <f ca="1">RANK(S10,S$6:OFFSET(S$6,0,0,COUNTA(B$6:B$41)))</f>
        <v>5</v>
      </c>
      <c r="B10" s="47" t="s">
        <v>48</v>
      </c>
      <c r="C10" s="33" t="s">
        <v>44</v>
      </c>
      <c r="D10" s="42">
        <v>1</v>
      </c>
      <c r="E10" s="43">
        <v>7</v>
      </c>
      <c r="F10" s="44">
        <v>5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OFFSET(Очки!$A$2,F10,D10+OFFSET(Очки!$A$18,0,$C$42-1)-1)</f>
        <v>13</v>
      </c>
      <c r="L10" s="39">
        <f ca="1">IF(F10&lt;E10,OFFSET(Очки!$A$20,2+E10-F10,IF(D10=1,13-E10,10+D10)),0)</f>
        <v>2.1</v>
      </c>
      <c r="M10" s="39"/>
      <c r="N10" s="92"/>
      <c r="O10" s="89">
        <f ca="1">OFFSET(Очки!$A$2,I10,G10+OFFSET(Очки!$A$18,0,$C$42-1)-1)</f>
        <v>14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29.1</v>
      </c>
    </row>
    <row r="11" spans="1:19" ht="15.75">
      <c r="A11" s="132">
        <f ca="1">RANK(S11,S$6:OFFSET(S$6,0,0,COUNTA(B$6:B$41)))</f>
        <v>6</v>
      </c>
      <c r="B11" s="47" t="s">
        <v>60</v>
      </c>
      <c r="C11" s="33">
        <v>7.5</v>
      </c>
      <c r="D11" s="42">
        <v>1</v>
      </c>
      <c r="E11" s="43">
        <v>3</v>
      </c>
      <c r="F11" s="44">
        <v>2</v>
      </c>
      <c r="G11" s="45">
        <v>1</v>
      </c>
      <c r="H11" s="46">
        <v>7</v>
      </c>
      <c r="I11" s="43">
        <v>8</v>
      </c>
      <c r="J11" s="95"/>
      <c r="K11" s="89">
        <f ca="1">OFFSET(Очки!$A$2,F11,D11+OFFSET(Очки!$A$18,0,$C$42-1)-1)</f>
        <v>16</v>
      </c>
      <c r="L11" s="39">
        <f ca="1">IF(F11&lt;E11,OFFSET(Очки!$A$20,2+E11-F11,IF(D11=1,13-E11,10+D11)),0)</f>
        <v>0.7</v>
      </c>
      <c r="M11" s="39"/>
      <c r="N11" s="92"/>
      <c r="O11" s="89">
        <f ca="1">OFFSET(Очки!$A$2,I11,G11+OFFSET(Очки!$A$18,0,$C$42-1)-1)</f>
        <v>11.5</v>
      </c>
      <c r="P11" s="39">
        <f ca="1">IF(I11&lt;H11,OFFSET(Очки!$A$20,2+H11-I11,IF(G11=1,13-H11,10+G11)),0)</f>
        <v>0</v>
      </c>
      <c r="Q11" s="39"/>
      <c r="R11" s="90"/>
      <c r="S11" s="123">
        <f t="shared" ca="1" si="0"/>
        <v>28.2</v>
      </c>
    </row>
    <row r="12" spans="1:19" ht="15.75">
      <c r="A12" s="132">
        <f ca="1">RANK(S12,S$6:OFFSET(S$6,0,0,COUNTA(B$6:B$41)))</f>
        <v>7</v>
      </c>
      <c r="B12" s="48" t="s">
        <v>202</v>
      </c>
      <c r="C12" s="33" t="s">
        <v>44</v>
      </c>
      <c r="D12" s="42">
        <v>1</v>
      </c>
      <c r="E12" s="43">
        <v>10</v>
      </c>
      <c r="F12" s="44">
        <v>4</v>
      </c>
      <c r="G12" s="45">
        <v>1</v>
      </c>
      <c r="H12" s="46">
        <v>9</v>
      </c>
      <c r="I12" s="43">
        <v>11</v>
      </c>
      <c r="J12" s="95">
        <v>1.5</v>
      </c>
      <c r="K12" s="89">
        <f ca="1">OFFSET(Очки!$A$2,F12,D12+OFFSET(Очки!$A$18,0,$C$42-1)-1)</f>
        <v>14</v>
      </c>
      <c r="L12" s="39">
        <f ca="1">IF(F12&lt;E12,OFFSET(Очки!$A$20,2+E12-F12,IF(D12=1,13-E12,10+D12)),0)</f>
        <v>6.6</v>
      </c>
      <c r="M12" s="39">
        <v>1</v>
      </c>
      <c r="N12" s="92">
        <v>-5</v>
      </c>
      <c r="O12" s="89">
        <f ca="1">OFFSET(Очки!$A$2,I12,G12+OFFSET(Очки!$A$18,0,$C$42-1)-1)</f>
        <v>10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28.1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2</v>
      </c>
      <c r="E13" s="43">
        <v>1</v>
      </c>
      <c r="F13" s="44">
        <v>1</v>
      </c>
      <c r="G13" s="45">
        <v>1</v>
      </c>
      <c r="H13" s="46">
        <v>10</v>
      </c>
      <c r="I13" s="43">
        <v>7</v>
      </c>
      <c r="J13" s="95"/>
      <c r="K13" s="89">
        <f ca="1">OFFSET(Очки!$A$2,F13,D13+OFFSET(Очки!$A$18,0,$C$42-1)-1)</f>
        <v>11.5</v>
      </c>
      <c r="L13" s="39">
        <f ca="1">IF(F13&lt;E13,OFFSET(Очки!$A$20,2+E13-F13,IF(D13=1,13-E13,10+D13)),0)</f>
        <v>0</v>
      </c>
      <c r="M13" s="39">
        <v>1.5</v>
      </c>
      <c r="N13" s="92"/>
      <c r="O13" s="89">
        <f ca="1">OFFSET(Очки!$A$2,I13,G13+OFFSET(Очки!$A$18,0,$C$42-1)-1)</f>
        <v>12</v>
      </c>
      <c r="P13" s="39">
        <f ca="1">IF(I13&lt;H13,OFFSET(Очки!$A$20,2+H13-I13,IF(G13=1,13-H13,10+G13)),0)</f>
        <v>3.5999999999999996</v>
      </c>
      <c r="Q13" s="39">
        <v>2.5</v>
      </c>
      <c r="R13" s="90">
        <v>-4</v>
      </c>
      <c r="S13" s="123">
        <f t="shared" ca="1" si="0"/>
        <v>27.1</v>
      </c>
    </row>
    <row r="14" spans="1:19" ht="15.75">
      <c r="A14" s="132">
        <f ca="1">RANK(S14,S$6:OFFSET(S$6,0,0,COUNTA(B$6:B$41)))</f>
        <v>9</v>
      </c>
      <c r="B14" s="109" t="s">
        <v>182</v>
      </c>
      <c r="C14" s="33">
        <v>5</v>
      </c>
      <c r="D14" s="42">
        <v>1</v>
      </c>
      <c r="E14" s="43">
        <v>9</v>
      </c>
      <c r="F14" s="44">
        <v>8</v>
      </c>
      <c r="G14" s="45">
        <v>1</v>
      </c>
      <c r="H14" s="46">
        <v>5</v>
      </c>
      <c r="I14" s="43">
        <v>9</v>
      </c>
      <c r="J14" s="95">
        <v>1</v>
      </c>
      <c r="K14" s="89">
        <f ca="1">OFFSET(Очки!$A$2,F14,D14+OFFSET(Очки!$A$18,0,$C$42-1)-1)</f>
        <v>11.5</v>
      </c>
      <c r="L14" s="39">
        <f ca="1">IF(F14&lt;E14,OFFSET(Очки!$A$20,2+E14-F14,IF(D14=1,13-E14,10+D14)),0)</f>
        <v>1.2</v>
      </c>
      <c r="M14" s="39"/>
      <c r="N14" s="92"/>
      <c r="O14" s="89">
        <f ca="1">OFFSET(Очки!$A$2,I14,G14+OFFSET(Очки!$A$18,0,$C$42-1)-1)</f>
        <v>11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24.7</v>
      </c>
    </row>
    <row r="15" spans="1:19" ht="15.75">
      <c r="A15" s="132">
        <f ca="1">RANK(S15,S$6:OFFSET(S$6,0,0,COUNTA(B$6:B$41)))</f>
        <v>10</v>
      </c>
      <c r="B15" s="109" t="s">
        <v>113</v>
      </c>
      <c r="C15" s="33"/>
      <c r="D15" s="42">
        <v>1</v>
      </c>
      <c r="E15" s="43">
        <v>8</v>
      </c>
      <c r="F15" s="44">
        <v>9</v>
      </c>
      <c r="G15" s="45">
        <v>1</v>
      </c>
      <c r="H15" s="46">
        <v>6</v>
      </c>
      <c r="I15" s="43">
        <v>6</v>
      </c>
      <c r="J15" s="95">
        <v>0.5</v>
      </c>
      <c r="K15" s="89">
        <f ca="1">OFFSET(Очки!$A$2,F15,D15+OFFSET(Очки!$A$18,0,$C$42-1)-1)</f>
        <v>11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OFFSET(Очки!$A$2,I15,G15+OFFSET(Очки!$A$18,0,$C$42-1)-1)</f>
        <v>12.5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24.5</v>
      </c>
    </row>
    <row r="16" spans="1:19" ht="15.75">
      <c r="A16" s="132">
        <f ca="1">RANK(S16,S$6:OFFSET(S$6,0,0,COUNTA(B$6:B$41)))</f>
        <v>11</v>
      </c>
      <c r="B16" s="47" t="s">
        <v>192</v>
      </c>
      <c r="C16" s="33">
        <v>20</v>
      </c>
      <c r="D16" s="42">
        <v>2</v>
      </c>
      <c r="E16" s="43">
        <v>6</v>
      </c>
      <c r="F16" s="44">
        <v>3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OFFSET(Очки!$A$2,F16,D16+OFFSET(Очки!$A$18,0,$C$42-1)-1)</f>
        <v>9.5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OFFSET(Очки!$A$2,I16,G16+OFFSET(Очки!$A$18,0,$C$42-1)-1)</f>
        <v>11.5</v>
      </c>
      <c r="P16" s="39">
        <f ca="1">IF(I16&lt;H16,OFFSET(Очки!$A$20,2+H16-I16,IF(G16=1,13-H16,10+G16)),0)</f>
        <v>0.7</v>
      </c>
      <c r="Q16" s="39"/>
      <c r="R16" s="90"/>
      <c r="S16" s="123">
        <f t="shared" ca="1" si="0"/>
        <v>23.8</v>
      </c>
    </row>
    <row r="17" spans="1:19" ht="15.75">
      <c r="A17" s="132">
        <f ca="1">RANK(S17,S$6:OFFSET(S$6,0,0,COUNTA(B$6:B$41)))</f>
        <v>12</v>
      </c>
      <c r="B17" s="47" t="s">
        <v>200</v>
      </c>
      <c r="C17" s="33"/>
      <c r="D17" s="42">
        <v>2</v>
      </c>
      <c r="E17" s="43">
        <v>9</v>
      </c>
      <c r="F17" s="44">
        <v>10</v>
      </c>
      <c r="G17" s="45">
        <v>1</v>
      </c>
      <c r="H17" s="46">
        <v>1</v>
      </c>
      <c r="I17" s="43">
        <v>1</v>
      </c>
      <c r="J17" s="95"/>
      <c r="K17" s="89">
        <f ca="1">OFFSET(Очки!$A$2,F17,D17+OFFSET(Очки!$A$18,0,$C$42-1)-1)</f>
        <v>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OFFSET(Очки!$A$2,I17,G17+OFFSET(Очки!$A$18,0,$C$42-1)-1)</f>
        <v>17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22</v>
      </c>
    </row>
    <row r="18" spans="1:19" ht="15.75">
      <c r="A18" s="132">
        <f ca="1">RANK(S18,S$6:OFFSET(S$6,0,0,COUNTA(B$6:B$41)))</f>
        <v>13</v>
      </c>
      <c r="B18" s="109" t="s">
        <v>186</v>
      </c>
      <c r="C18" s="33"/>
      <c r="D18" s="42">
        <v>2</v>
      </c>
      <c r="E18" s="43">
        <v>12</v>
      </c>
      <c r="F18" s="44">
        <v>11</v>
      </c>
      <c r="G18" s="45">
        <v>1</v>
      </c>
      <c r="H18" s="46">
        <v>2</v>
      </c>
      <c r="I18" s="43">
        <v>5</v>
      </c>
      <c r="J18" s="95"/>
      <c r="K18" s="89">
        <f ca="1">OFFSET(Очки!$A$2,F18,D18+OFFSET(Очки!$A$18,0,$C$42-1)-1)</f>
        <v>4.5</v>
      </c>
      <c r="L18" s="39">
        <f ca="1">IF(F18&lt;E18,OFFSET(Очки!$A$20,2+E18-F18,IF(D18=1,13-E18,10+D18)),0)</f>
        <v>0.7</v>
      </c>
      <c r="M18" s="39"/>
      <c r="N18" s="92"/>
      <c r="O18" s="89">
        <f ca="1">OFFSET(Очки!$A$2,I18,G18+OFFSET(Очки!$A$18,0,$C$42-1)-1)</f>
        <v>13</v>
      </c>
      <c r="P18" s="39">
        <f ca="1">IF(I18&lt;H18,OFFSET(Очки!$A$20,2+H18-I18,IF(G18=1,13-H18,10+G18)),0)</f>
        <v>0</v>
      </c>
      <c r="Q18" s="39"/>
      <c r="R18" s="90"/>
      <c r="S18" s="123">
        <f t="shared" ca="1" si="0"/>
        <v>18.2</v>
      </c>
    </row>
    <row r="19" spans="1:19" ht="15.75">
      <c r="A19" s="132">
        <f ca="1">RANK(S19,S$6:OFFSET(S$6,0,0,COUNTA(B$6:B$41)))</f>
        <v>14</v>
      </c>
      <c r="B19" s="47" t="s">
        <v>201</v>
      </c>
      <c r="C19" s="33">
        <v>12.5</v>
      </c>
      <c r="D19" s="42">
        <v>2</v>
      </c>
      <c r="E19" s="43">
        <v>7</v>
      </c>
      <c r="F19" s="44">
        <v>6</v>
      </c>
      <c r="G19" s="45">
        <v>2</v>
      </c>
      <c r="H19" s="46">
        <v>10</v>
      </c>
      <c r="I19" s="43">
        <v>3</v>
      </c>
      <c r="J19" s="95"/>
      <c r="K19" s="89">
        <f ca="1">OFFSET(Очки!$A$2,F19,D19+OFFSET(Очки!$A$18,0,$C$42-1)-1)</f>
        <v>7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OFFSET(Очки!$A$2,I19,G19+OFFSET(Очки!$A$18,0,$C$42-1)-1)</f>
        <v>9.5</v>
      </c>
      <c r="P19" s="39">
        <f ca="1">IF(I19&lt;H19,OFFSET(Очки!$A$20,2+H19-I19,IF(G19=1,13-H19,10+G19)),0)</f>
        <v>4.9000000000000004</v>
      </c>
      <c r="Q19" s="39"/>
      <c r="R19" s="90">
        <v>-4</v>
      </c>
      <c r="S19" s="123">
        <f t="shared" ca="1" si="0"/>
        <v>18.100000000000001</v>
      </c>
    </row>
    <row r="20" spans="1:19" ht="15.75">
      <c r="A20" s="132">
        <f ca="1">RANK(S20,S$6:OFFSET(S$6,0,0,COUNTA(B$6:B$41)))</f>
        <v>14</v>
      </c>
      <c r="B20" s="47" t="s">
        <v>162</v>
      </c>
      <c r="C20" s="33">
        <v>2.5</v>
      </c>
      <c r="D20" s="42">
        <v>3</v>
      </c>
      <c r="E20" s="43">
        <v>7</v>
      </c>
      <c r="F20" s="44">
        <v>2</v>
      </c>
      <c r="G20" s="45">
        <v>2</v>
      </c>
      <c r="H20" s="46">
        <v>7</v>
      </c>
      <c r="I20" s="43">
        <v>4</v>
      </c>
      <c r="J20" s="95"/>
      <c r="K20" s="89">
        <f ca="1">OFFSET(Очки!$A$2,F20,D20+OFFSET(Очки!$A$18,0,$C$42-1)-1)</f>
        <v>5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OFFSET(Очки!$A$2,I20,G20+OFFSET(Очки!$A$18,0,$C$42-1)-1)</f>
        <v>8.5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18.100000000000001</v>
      </c>
    </row>
    <row r="21" spans="1:19" ht="15.75">
      <c r="A21" s="132">
        <f ca="1">RANK(S21,S$6:OFFSET(S$6,0,0,COUNTA(B$6:B$41)))</f>
        <v>16</v>
      </c>
      <c r="B21" s="47" t="s">
        <v>178</v>
      </c>
      <c r="C21" s="33" t="s">
        <v>44</v>
      </c>
      <c r="D21" s="42">
        <v>2</v>
      </c>
      <c r="E21" s="43">
        <v>2</v>
      </c>
      <c r="F21" s="44">
        <v>2</v>
      </c>
      <c r="G21" s="45">
        <v>2</v>
      </c>
      <c r="H21" s="46">
        <v>3</v>
      </c>
      <c r="I21" s="43">
        <v>5</v>
      </c>
      <c r="J21" s="95"/>
      <c r="K21" s="89">
        <f ca="1">OFFSET(Очки!$A$2,F21,D21+OFFSET(Очки!$A$18,0,$C$42-1)-1)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OFFSET(Очки!$A$2,I21,G21+OFFSET(Очки!$A$18,0,$C$42-1)-1)</f>
        <v>7.5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18</v>
      </c>
    </row>
    <row r="22" spans="1:19" ht="15.75">
      <c r="A22" s="132">
        <f ca="1">RANK(S22,S$6:OFFSET(S$6,0,0,COUNTA(B$6:B$41)))</f>
        <v>17</v>
      </c>
      <c r="B22" s="109" t="s">
        <v>144</v>
      </c>
      <c r="C22" s="33" t="s">
        <v>44</v>
      </c>
      <c r="D22" s="42">
        <v>1</v>
      </c>
      <c r="E22" s="43">
        <v>5</v>
      </c>
      <c r="F22" s="44">
        <v>10</v>
      </c>
      <c r="G22" s="45">
        <v>2</v>
      </c>
      <c r="H22" s="46">
        <v>12</v>
      </c>
      <c r="I22" s="43">
        <v>10</v>
      </c>
      <c r="J22" s="95"/>
      <c r="K22" s="89">
        <f ca="1">OFFSET(Очки!$A$2,F22,D22+OFFSET(Очки!$A$18,0,$C$42-1)-1)</f>
        <v>10.5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OFFSET(Очки!$A$2,I22,G22+OFFSET(Очки!$A$18,0,$C$42-1)-1)</f>
        <v>5</v>
      </c>
      <c r="P22" s="39">
        <f ca="1">IF(I22&lt;H22,OFFSET(Очки!$A$20,2+H22-I22,IF(G22=1,13-H22,10+G22)),0)</f>
        <v>1.4</v>
      </c>
      <c r="Q22" s="39">
        <v>1</v>
      </c>
      <c r="R22" s="90"/>
      <c r="S22" s="123">
        <f t="shared" ca="1" si="0"/>
        <v>17.899999999999999</v>
      </c>
    </row>
    <row r="23" spans="1:19" ht="15.75">
      <c r="A23" s="132">
        <f ca="1">RANK(S23,S$6:OFFSET(S$6,0,0,COUNTA(B$6:B$41)))</f>
        <v>18</v>
      </c>
      <c r="B23" s="48" t="s">
        <v>199</v>
      </c>
      <c r="C23" s="33">
        <v>10</v>
      </c>
      <c r="D23" s="42">
        <v>1</v>
      </c>
      <c r="E23" s="43">
        <v>4</v>
      </c>
      <c r="F23" s="44">
        <v>6</v>
      </c>
      <c r="G23" s="45">
        <v>2</v>
      </c>
      <c r="H23" s="46">
        <v>8</v>
      </c>
      <c r="I23" s="43">
        <v>12</v>
      </c>
      <c r="J23" s="95"/>
      <c r="K23" s="89">
        <f ca="1">OFFSET(Очки!$A$2,F23,D23+OFFSET(Очки!$A$18,0,$C$42-1)-1)</f>
        <v>12.5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OFFSET(Очки!$A$2,I23,G23+OFFSET(Очки!$A$18,0,$C$42-1)-1)</f>
        <v>4</v>
      </c>
      <c r="P23" s="39">
        <f ca="1">IF(I23&lt;H23,OFFSET(Очки!$A$20,2+H23-I23,IF(G23=1,13-H23,10+G23)),0)</f>
        <v>0</v>
      </c>
      <c r="Q23" s="39"/>
      <c r="R23" s="90"/>
      <c r="S23" s="123">
        <f t="shared" ca="1" si="0"/>
        <v>16.5</v>
      </c>
    </row>
    <row r="24" spans="1:19" ht="15.75">
      <c r="A24" s="132">
        <f ca="1">RANK(S24,S$6:OFFSET(S$6,0,0,COUNTA(B$6:B$41)))</f>
        <v>19</v>
      </c>
      <c r="B24" s="47" t="s">
        <v>56</v>
      </c>
      <c r="C24" s="33" t="s">
        <v>44</v>
      </c>
      <c r="D24" s="42">
        <v>2</v>
      </c>
      <c r="E24" s="43">
        <v>11</v>
      </c>
      <c r="F24" s="44">
        <v>8</v>
      </c>
      <c r="G24" s="45">
        <v>2</v>
      </c>
      <c r="H24" s="46">
        <v>6</v>
      </c>
      <c r="I24" s="43">
        <v>7</v>
      </c>
      <c r="J24" s="95"/>
      <c r="K24" s="89">
        <f ca="1">OFFSET(Очки!$A$2,F24,D24+OFFSET(Очки!$A$18,0,$C$42-1)-1)</f>
        <v>6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OFFSET(Очки!$A$2,I24,G24+OFFSET(Очки!$A$18,0,$C$42-1)-1)</f>
        <v>6.5</v>
      </c>
      <c r="P24" s="39">
        <f ca="1">IF(I24&lt;H24,OFFSET(Очки!$A$20,2+H24-I24,IF(G24=1,13-H24,10+G24)),0)</f>
        <v>0</v>
      </c>
      <c r="Q24" s="39"/>
      <c r="R24" s="90"/>
      <c r="S24" s="123">
        <f t="shared" ca="1" si="0"/>
        <v>14.6</v>
      </c>
    </row>
    <row r="25" spans="1:19" ht="15.75">
      <c r="A25" s="132">
        <f ca="1">RANK(S25,S$6:OFFSET(S$6,0,0,COUNTA(B$6:B$41)))</f>
        <v>20</v>
      </c>
      <c r="B25" s="109" t="s">
        <v>145</v>
      </c>
      <c r="C25" s="33" t="s">
        <v>44</v>
      </c>
      <c r="D25" s="42">
        <v>2</v>
      </c>
      <c r="E25" s="43">
        <v>8</v>
      </c>
      <c r="F25" s="44">
        <v>7</v>
      </c>
      <c r="G25" s="45">
        <v>2</v>
      </c>
      <c r="H25" s="46">
        <v>4</v>
      </c>
      <c r="I25" s="43">
        <v>6</v>
      </c>
      <c r="J25" s="95"/>
      <c r="K25" s="89">
        <f ca="1">OFFSET(Очки!$A$2,F25,D25+OFFSET(Очки!$A$18,0,$C$42-1)-1)</f>
        <v>6.5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OFFSET(Очки!$A$2,I25,G25+OFFSET(Очки!$A$18,0,$C$42-1)-1)</f>
        <v>7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14.2</v>
      </c>
    </row>
    <row r="26" spans="1:19" ht="15.75">
      <c r="A26" s="132">
        <f ca="1">RANK(S26,S$6:OFFSET(S$6,0,0,COUNTA(B$6:B$41)))</f>
        <v>21</v>
      </c>
      <c r="B26" s="109" t="s">
        <v>143</v>
      </c>
      <c r="C26" s="33" t="s">
        <v>44</v>
      </c>
      <c r="D26" s="42">
        <v>2</v>
      </c>
      <c r="E26" s="43">
        <v>3</v>
      </c>
      <c r="F26" s="44">
        <v>12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OFFSET(Очки!$A$2,F26,D26+OFFSET(Очки!$A$18,0,$C$42-1)-1)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OFFSET(Очки!$A$2,I26,G26+OFFSET(Очки!$A$18,0,$C$42-1)-1)</f>
        <v>6</v>
      </c>
      <c r="P26" s="39">
        <f ca="1">IF(I26&lt;H26,OFFSET(Очки!$A$20,2+H26-I26,IF(G26=1,13-H26,10+G26)),0)</f>
        <v>0.5</v>
      </c>
      <c r="Q26" s="39">
        <v>1.5</v>
      </c>
      <c r="R26" s="90"/>
      <c r="S26" s="123">
        <f t="shared" ca="1" si="0"/>
        <v>12</v>
      </c>
    </row>
    <row r="27" spans="1:19" ht="15.75">
      <c r="A27" s="132">
        <f ca="1">RANK(S27,S$6:OFFSET(S$6,0,0,COUNTA(B$6:B$41)))</f>
        <v>22</v>
      </c>
      <c r="B27" s="47" t="s">
        <v>135</v>
      </c>
      <c r="C27" s="33" t="s">
        <v>44</v>
      </c>
      <c r="D27" s="42">
        <v>2</v>
      </c>
      <c r="E27" s="43">
        <v>10</v>
      </c>
      <c r="F27" s="44">
        <v>9</v>
      </c>
      <c r="G27" s="45">
        <v>2</v>
      </c>
      <c r="H27" s="46">
        <v>9</v>
      </c>
      <c r="I27" s="43">
        <v>9</v>
      </c>
      <c r="J27" s="95"/>
      <c r="K27" s="89">
        <f ca="1">OFFSET(Очки!$A$2,F27,D27+OFFSET(Очки!$A$18,0,$C$42-1)-1)</f>
        <v>5.5</v>
      </c>
      <c r="L27" s="39">
        <f ca="1">IF(F27&lt;E27,OFFSET(Очки!$A$20,2+E27-F27,IF(D27=1,13-E27,10+D27)),0)</f>
        <v>0.7</v>
      </c>
      <c r="M27" s="39"/>
      <c r="N27" s="92"/>
      <c r="O27" s="89">
        <f ca="1">OFFSET(Очки!$A$2,I27,G27+OFFSET(Очки!$A$18,0,$C$42-1)-1)</f>
        <v>5.5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11.7</v>
      </c>
    </row>
    <row r="28" spans="1:19" ht="15.75">
      <c r="A28" s="132">
        <f ca="1">RANK(S28,S$6:OFFSET(S$6,0,0,COUNTA(B$6:B$41)))</f>
        <v>23</v>
      </c>
      <c r="B28" s="47" t="s">
        <v>166</v>
      </c>
      <c r="C28" s="33" t="s">
        <v>44</v>
      </c>
      <c r="D28" s="42">
        <v>2</v>
      </c>
      <c r="E28" s="43">
        <v>5</v>
      </c>
      <c r="F28" s="44">
        <v>5</v>
      </c>
      <c r="G28" s="45">
        <v>3</v>
      </c>
      <c r="H28" s="46">
        <v>12</v>
      </c>
      <c r="I28" s="43">
        <v>7</v>
      </c>
      <c r="J28" s="95"/>
      <c r="K28" s="89">
        <f ca="1">OFFSET(Очки!$A$2,F28,D28+OFFSET(Очки!$A$18,0,$C$42-1)-1)</f>
        <v>7.5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OFFSET(Очки!$A$2,I28,G28+OFFSET(Очки!$A$18,0,$C$42-1)-1)</f>
        <v>1</v>
      </c>
      <c r="P28" s="39">
        <f ca="1">IF(I28&lt;H28,OFFSET(Очки!$A$20,2+H28-I28,IF(G28=1,13-H28,10+G28)),0)</f>
        <v>2.5</v>
      </c>
      <c r="Q28" s="39"/>
      <c r="R28" s="90"/>
      <c r="S28" s="123">
        <f t="shared" ca="1" si="0"/>
        <v>11</v>
      </c>
    </row>
    <row r="29" spans="1:19" ht="15.75">
      <c r="A29" s="132">
        <f ca="1">RANK(S29,S$6:OFFSET(S$6,0,0,COUNTA(B$6:B$41)))</f>
        <v>23</v>
      </c>
      <c r="B29" s="47" t="s">
        <v>96</v>
      </c>
      <c r="C29" s="33" t="s">
        <v>44</v>
      </c>
      <c r="D29" s="42">
        <v>3</v>
      </c>
      <c r="E29" s="43">
        <v>12</v>
      </c>
      <c r="F29" s="44">
        <v>11</v>
      </c>
      <c r="G29" s="45">
        <v>2</v>
      </c>
      <c r="H29" s="46">
        <v>1</v>
      </c>
      <c r="I29" s="43">
        <v>2</v>
      </c>
      <c r="J29" s="95"/>
      <c r="K29" s="89">
        <f ca="1">OFFSET(Очки!$A$2,F29,D29+OFFSET(Очки!$A$18,0,$C$42-1)-1)</f>
        <v>0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OFFSET(Очки!$A$2,I29,G29+OFFSET(Очки!$A$18,0,$C$42-1)-1)</f>
        <v>10.5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11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3</v>
      </c>
      <c r="E30" s="43">
        <v>10</v>
      </c>
      <c r="F30" s="44">
        <v>4</v>
      </c>
      <c r="G30" s="45">
        <v>2</v>
      </c>
      <c r="H30" s="46">
        <v>11</v>
      </c>
      <c r="I30" s="43">
        <v>11</v>
      </c>
      <c r="J30" s="95"/>
      <c r="K30" s="89">
        <f ca="1">OFFSET(Очки!$A$2,F30,D30+OFFSET(Очки!$A$18,0,$C$42-1)-1)</f>
        <v>3</v>
      </c>
      <c r="L30" s="39">
        <f ca="1">IF(F30&lt;E30,OFFSET(Очки!$A$20,2+E30-F30,IF(D30=1,13-E30,10+D30)),0)</f>
        <v>3</v>
      </c>
      <c r="M30" s="39"/>
      <c r="N30" s="92"/>
      <c r="O30" s="89">
        <f ca="1">OFFSET(Очки!$A$2,I30,G30+OFFSET(Очки!$A$18,0,$C$42-1)-1)</f>
        <v>4.5</v>
      </c>
      <c r="P30" s="39">
        <f ca="1">IF(I30&lt;H30,OFFSET(Очки!$A$20,2+H30-I30,IF(G30=1,13-H30,10+G30)),0)</f>
        <v>0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198</v>
      </c>
      <c r="C31" s="33" t="s">
        <v>44</v>
      </c>
      <c r="D31" s="42">
        <v>3</v>
      </c>
      <c r="E31" s="43">
        <v>5</v>
      </c>
      <c r="F31" s="44">
        <v>1</v>
      </c>
      <c r="G31" s="45">
        <v>2</v>
      </c>
      <c r="H31" s="46">
        <v>5</v>
      </c>
      <c r="I31" s="43">
        <v>7</v>
      </c>
      <c r="J31" s="95"/>
      <c r="K31" s="89">
        <f ca="1">OFFSET(Очки!$A$2,F31,D31+OFFSET(Очки!$A$18,0,$C$42-1)-1)</f>
        <v>6</v>
      </c>
      <c r="L31" s="39">
        <f ca="1">IF(F31&lt;E31,OFFSET(Очки!$A$20,2+E31-F31,IF(D31=1,13-E31,10+D31)),0)</f>
        <v>2</v>
      </c>
      <c r="M31" s="39"/>
      <c r="N31" s="92"/>
      <c r="O31" s="89">
        <f ca="1">OFFSET(Очки!$A$2,I31,G31+OFFSET(Очки!$A$18,0,$C$42-1)-1)</f>
        <v>6.5</v>
      </c>
      <c r="P31" s="39">
        <f ca="1">IF(I31&lt;H31,OFFSET(Очки!$A$20,2+H31-I31,IF(G31=1,13-H31,10+G31)),0)</f>
        <v>0</v>
      </c>
      <c r="Q31" s="39"/>
      <c r="R31" s="90">
        <v>-4</v>
      </c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205</v>
      </c>
      <c r="C32" s="33" t="s">
        <v>44</v>
      </c>
      <c r="D32" s="42">
        <v>3</v>
      </c>
      <c r="E32" s="43">
        <v>11</v>
      </c>
      <c r="F32" s="44">
        <v>8</v>
      </c>
      <c r="G32" s="45">
        <v>3</v>
      </c>
      <c r="H32" s="46">
        <v>4</v>
      </c>
      <c r="I32" s="43">
        <v>2</v>
      </c>
      <c r="J32" s="95"/>
      <c r="K32" s="89">
        <f ca="1">OFFSET(Очки!$A$2,F32,D32+OFFSET(Очки!$A$18,0,$C$42-1)-1)</f>
        <v>0.5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OFFSET(Очки!$A$2,I32,G32+OFFSET(Очки!$A$18,0,$C$42-1)-1)</f>
        <v>5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8</v>
      </c>
    </row>
    <row r="33" spans="1:19" ht="15.75">
      <c r="A33" s="132">
        <f ca="1">RANK(S33,S$6:OFFSET(S$6,0,0,COUNTA(B$6:B$41)))</f>
        <v>27</v>
      </c>
      <c r="B33" s="48" t="s">
        <v>194</v>
      </c>
      <c r="C33" s="33" t="s">
        <v>44</v>
      </c>
      <c r="D33" s="42">
        <v>3</v>
      </c>
      <c r="E33" s="43">
        <v>6</v>
      </c>
      <c r="F33" s="44">
        <v>4</v>
      </c>
      <c r="G33" s="45">
        <v>3</v>
      </c>
      <c r="H33" s="46">
        <v>11</v>
      </c>
      <c r="I33" s="43">
        <v>6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1</v>
      </c>
      <c r="M33" s="39"/>
      <c r="N33" s="92"/>
      <c r="O33" s="89">
        <f ca="1">OFFSET(Очки!$A$2,I33,G33+OFFSET(Очки!$A$18,0,$C$42-1)-1)</f>
        <v>1.5</v>
      </c>
      <c r="P33" s="39">
        <f ca="1">IF(I33&lt;H33,OFFSET(Очки!$A$20,2+H33-I33,IF(G33=1,13-H33,10+G33)),0)</f>
        <v>2.5</v>
      </c>
      <c r="Q33" s="39"/>
      <c r="R33" s="90"/>
      <c r="S33" s="123">
        <f t="shared" ca="1" si="0"/>
        <v>8</v>
      </c>
    </row>
    <row r="34" spans="1:19" ht="15.75">
      <c r="A34" s="132">
        <f ca="1">RANK(S34,S$6:OFFSET(S$6,0,0,COUNTA(B$6:B$41)))</f>
        <v>29</v>
      </c>
      <c r="B34" s="109" t="s">
        <v>165</v>
      </c>
      <c r="C34" s="33">
        <v>15</v>
      </c>
      <c r="D34" s="42">
        <v>2</v>
      </c>
      <c r="E34" s="43">
        <v>4</v>
      </c>
      <c r="F34" s="44">
        <v>4</v>
      </c>
      <c r="G34" s="45">
        <v>3</v>
      </c>
      <c r="H34" s="46">
        <v>10</v>
      </c>
      <c r="I34" s="43">
        <v>8</v>
      </c>
      <c r="J34" s="95"/>
      <c r="K34" s="89">
        <f ca="1">OFFSET(Очки!$A$2,F34,D34+OFFSET(Очки!$A$18,0,$C$42-1)-1)</f>
        <v>8.5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OFFSET(Очки!$A$2,I34,G34+OFFSET(Очки!$A$18,0,$C$42-1)-1)</f>
        <v>0.5</v>
      </c>
      <c r="P34" s="39">
        <f ca="1">IF(I34&lt;H34,OFFSET(Очки!$A$20,2+H34-I34,IF(G34=1,13-H34,10+G34)),0)</f>
        <v>1</v>
      </c>
      <c r="Q34" s="39"/>
      <c r="R34" s="90">
        <v>-4</v>
      </c>
      <c r="S34" s="123">
        <f t="shared" ca="1" si="0"/>
        <v>6</v>
      </c>
    </row>
    <row r="35" spans="1:19" ht="15.75">
      <c r="A35" s="132">
        <f ca="1">RANK(S35,S$6:OFFSET(S$6,0,0,COUNTA(B$6:B$41)))</f>
        <v>30</v>
      </c>
      <c r="B35" s="47" t="s">
        <v>203</v>
      </c>
      <c r="C35" s="33" t="s">
        <v>44</v>
      </c>
      <c r="D35" s="42">
        <v>3</v>
      </c>
      <c r="E35" s="43">
        <v>8</v>
      </c>
      <c r="F35" s="44">
        <v>9</v>
      </c>
      <c r="G35" s="45">
        <v>3</v>
      </c>
      <c r="H35" s="46">
        <v>5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OFFSET(Очки!$A$2,I35,G35+OFFSET(Очки!$A$18,0,$C$42-1)-1)</f>
        <v>4</v>
      </c>
      <c r="P35" s="39">
        <f ca="1">IF(I35&lt;H35,OFFSET(Очки!$A$20,2+H35-I35,IF(G35=1,13-H35,10+G35)),0)</f>
        <v>1</v>
      </c>
      <c r="Q35" s="39"/>
      <c r="R35" s="90"/>
      <c r="S35" s="123">
        <f t="shared" ca="1" si="0"/>
        <v>5</v>
      </c>
    </row>
    <row r="36" spans="1:19" ht="15.75">
      <c r="A36" s="132">
        <f ca="1">RANK(S36,S$6:OFFSET(S$6,0,0,COUNTA(B$6:B$41)))</f>
        <v>31</v>
      </c>
      <c r="B36" s="47" t="s">
        <v>110</v>
      </c>
      <c r="C36" s="33">
        <v>20</v>
      </c>
      <c r="D36" s="42">
        <v>3</v>
      </c>
      <c r="E36" s="43">
        <v>9</v>
      </c>
      <c r="F36" s="44">
        <v>10</v>
      </c>
      <c r="G36" s="45">
        <v>3</v>
      </c>
      <c r="H36" s="46">
        <v>6</v>
      </c>
      <c r="I36" s="43">
        <v>4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OFFSET(Очки!$A$2,I36,G36+OFFSET(Очки!$A$18,0,$C$42-1)-1)</f>
        <v>3</v>
      </c>
      <c r="P36" s="39">
        <f ca="1">IF(I36&lt;H36,OFFSET(Очки!$A$20,2+H36-I36,IF(G36=1,13-H36,10+G36)),0)</f>
        <v>1</v>
      </c>
      <c r="Q36" s="39"/>
      <c r="R36" s="90"/>
      <c r="S36" s="123">
        <f t="shared" ca="1" si="0"/>
        <v>4</v>
      </c>
    </row>
    <row r="37" spans="1:19" ht="15.75">
      <c r="A37" s="132">
        <f ca="1">RANK(S37,S$6:OFFSET(S$6,0,0,COUNTA(B$6:B$41)))</f>
        <v>31</v>
      </c>
      <c r="B37" s="47" t="s">
        <v>193</v>
      </c>
      <c r="C37" s="33" t="s">
        <v>44</v>
      </c>
      <c r="D37" s="42">
        <v>3</v>
      </c>
      <c r="E37" s="43">
        <v>1</v>
      </c>
      <c r="F37" s="44">
        <v>3</v>
      </c>
      <c r="G37" s="45">
        <v>3</v>
      </c>
      <c r="H37" s="46">
        <v>7</v>
      </c>
      <c r="I37" s="43">
        <v>9</v>
      </c>
      <c r="J37" s="95"/>
      <c r="K37" s="89">
        <f ca="1">OFFSET(Очки!$A$2,F37,D37+OFFSET(Очки!$A$18,0,$C$42-1)-1)</f>
        <v>4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OFFSET(Очки!$A$2,I37,G37+OFFSET(Очки!$A$18,0,$C$42-1)-1)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4</v>
      </c>
    </row>
    <row r="38" spans="1:19" ht="15.75">
      <c r="A38" s="132">
        <f ca="1">RANK(S38,S$6:OFFSET(S$6,0,0,COUNTA(B$6:B$41)))</f>
        <v>33</v>
      </c>
      <c r="B38" s="47" t="s">
        <v>127</v>
      </c>
      <c r="C38" s="33">
        <v>7.5</v>
      </c>
      <c r="D38" s="42">
        <v>1</v>
      </c>
      <c r="E38" s="43">
        <v>2</v>
      </c>
      <c r="F38" s="44">
        <v>12</v>
      </c>
      <c r="G38" s="45">
        <v>3</v>
      </c>
      <c r="H38" s="46">
        <v>8</v>
      </c>
      <c r="I38" s="43">
        <v>4</v>
      </c>
      <c r="J38" s="95"/>
      <c r="K38" s="89">
        <f ca="1">OFFSET(Очки!$A$2,F38,D38+OFFSET(Очки!$A$18,0,$C$42-1)-1)</f>
        <v>9.5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OFFSET(Очки!$A$2,I38,G38+OFFSET(Очки!$A$18,0,$C$42-1)-1)</f>
        <v>3</v>
      </c>
      <c r="P38" s="39">
        <f ca="1">IF(I38&lt;H38,OFFSET(Очки!$A$20,2+H38-I38,IF(G38=1,13-H38,10+G38)),0)</f>
        <v>2</v>
      </c>
      <c r="Q38" s="39"/>
      <c r="R38" s="90">
        <f>-4-4-5</f>
        <v>-13</v>
      </c>
      <c r="S38" s="123">
        <f t="shared" ca="1" si="0"/>
        <v>1.5</v>
      </c>
    </row>
    <row r="39" spans="1:19" ht="15.75">
      <c r="A39" s="132">
        <f ca="1">RANK(S39,S$6:OFFSET(S$6,0,0,COUNTA(B$6:B$41)))</f>
        <v>34</v>
      </c>
      <c r="B39" s="109" t="s">
        <v>204</v>
      </c>
      <c r="C39" s="33">
        <v>20</v>
      </c>
      <c r="D39" s="42">
        <v>3</v>
      </c>
      <c r="E39" s="43">
        <v>3</v>
      </c>
      <c r="F39" s="44">
        <v>7</v>
      </c>
      <c r="G39" s="45">
        <v>3</v>
      </c>
      <c r="H39" s="46">
        <v>3</v>
      </c>
      <c r="I39" s="43">
        <v>10</v>
      </c>
      <c r="J39" s="95"/>
      <c r="K39" s="89">
        <f ca="1">OFFSET(Очки!$A$2,F39,D39+OFFSET(Очки!$A$18,0,$C$42-1)-1)</f>
        <v>1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</v>
      </c>
    </row>
    <row r="40" spans="1:19" ht="15.75">
      <c r="A40" s="132">
        <f ca="1">RANK(S40,S$6:OFFSET(S$6,0,0,COUNTA(B$6:B$41)))</f>
        <v>35</v>
      </c>
      <c r="B40" s="109" t="s">
        <v>195</v>
      </c>
      <c r="C40" s="33">
        <v>5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OFFSET(Очки!$A$2,F40,D40+OFFSET(Очки!$A$18,0,$C$42-1)-1)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OFFSET(Очки!$A$2,I40,G40+OFFSET(Очки!$A$18,0,$C$42-1)-1)</f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0</v>
      </c>
    </row>
    <row r="41" spans="1:19" ht="15.75">
      <c r="A41" s="132">
        <f ca="1">RANK(S41,S$6:OFFSET(S$6,0,0,COUNTA(B$6:B$41)))</f>
        <v>36</v>
      </c>
      <c r="B41" s="47" t="s">
        <v>206</v>
      </c>
      <c r="C41" s="33"/>
      <c r="D41" s="42">
        <v>3</v>
      </c>
      <c r="E41" s="43">
        <v>4</v>
      </c>
      <c r="F41" s="44">
        <v>6</v>
      </c>
      <c r="G41" s="45">
        <v>3</v>
      </c>
      <c r="H41" s="46">
        <v>9</v>
      </c>
      <c r="I41" s="43">
        <v>11</v>
      </c>
      <c r="J41" s="95"/>
      <c r="K41" s="89">
        <f ca="1">OFFSET(Очки!$A$2,F41,D41+OFFSET(Очки!$A$18,0,$C$42-1)-1)</f>
        <v>1.5</v>
      </c>
      <c r="L41" s="39">
        <f ca="1">IF(F41&lt;E41,OFFSET(Очки!$A$20,2+E41-F41,IF(D41=1,13-E41,10+D41)),0)</f>
        <v>0</v>
      </c>
      <c r="M41" s="39"/>
      <c r="N41" s="92">
        <v>-4</v>
      </c>
      <c r="O41" s="89">
        <f ca="1">OFFSET(Очки!$A$2,I41,G41+OFFSET(Очки!$A$18,0,$C$42-1)-1)</f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-2.5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B6:S41">
    <sortCondition descending="1" ref="S6:S41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41">
    <cfRule type="expression" dxfId="12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S47"/>
  <sheetViews>
    <sheetView topLeftCell="A6" zoomScale="60" zoomScaleNormal="60" workbookViewId="0">
      <selection activeCell="B49" sqref="B49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>
      <c r="A5" s="149"/>
      <c r="B5" s="150"/>
      <c r="C5" s="154"/>
      <c r="D5" s="163"/>
      <c r="E5" s="165"/>
      <c r="F5" s="167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132">
        <f ca="1">RANK(S6,S$6:OFFSET(S$6,0,0,COUNTA(B$6:B$46)))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4</v>
      </c>
      <c r="G6" s="45">
        <v>1</v>
      </c>
      <c r="H6" s="46">
        <v>12</v>
      </c>
      <c r="I6" s="43">
        <v>4</v>
      </c>
      <c r="J6" s="95">
        <v>2</v>
      </c>
      <c r="K6" s="89">
        <f ca="1">OFFSET(Очки!$A$2,F6,D6+OFFSET(Очки!$A$18,0,$C$47-1)-1)</f>
        <v>14</v>
      </c>
      <c r="L6" s="39">
        <f ca="1">IF(F6&lt;E6,OFFSET(Очки!$A$20,2+E6-F6,IF(D6=1,13-E6,10+D6)),0)</f>
        <v>7.9</v>
      </c>
      <c r="M6" s="39">
        <v>2.5</v>
      </c>
      <c r="N6" s="92"/>
      <c r="O6" s="89">
        <f ca="1">OFFSET(Очки!$A$2,I6,G6+OFFSET(Очки!$A$18,0,$C$47-1)-1)</f>
        <v>14</v>
      </c>
      <c r="P6" s="39">
        <f ca="1">IF(I6&lt;H6,OFFSET(Очки!$A$20,2+H6-I6,IF(G6=1,13-H6,10+G6)),0)</f>
        <v>9.2000000000000011</v>
      </c>
      <c r="Q6" s="39">
        <v>2.5</v>
      </c>
      <c r="R6" s="90">
        <v>-5</v>
      </c>
      <c r="S6" s="123">
        <f t="shared" ref="S6:S41" ca="1" si="0">SUM(J6:R6)</f>
        <v>47.1</v>
      </c>
    </row>
    <row r="7" spans="1:19" ht="15.75">
      <c r="A7" s="132">
        <f ca="1">RANK(S7,S$6:OFFSET(S$6,0,0,COUNTA(B$6:B$46)))</f>
        <v>2</v>
      </c>
      <c r="B7" s="48" t="s">
        <v>133</v>
      </c>
      <c r="C7" s="33" t="s">
        <v>44</v>
      </c>
      <c r="D7" s="42">
        <v>1</v>
      </c>
      <c r="E7" s="43">
        <v>10</v>
      </c>
      <c r="F7" s="44">
        <v>11</v>
      </c>
      <c r="G7" s="45">
        <v>1</v>
      </c>
      <c r="H7" s="46">
        <v>11</v>
      </c>
      <c r="I7" s="43">
        <v>5</v>
      </c>
      <c r="J7" s="95">
        <v>1.5</v>
      </c>
      <c r="K7" s="89">
        <f ca="1">OFFSET(Очки!$A$2,F7,D7+OFFSET(Очки!$A$18,0,$C$47-1)-1)</f>
        <v>10</v>
      </c>
      <c r="L7" s="39">
        <f ca="1">IF(F7&lt;E7,OFFSET(Очки!$A$20,2+E7-F7,IF(D7=1,13-E7,10+D7)),0)</f>
        <v>0</v>
      </c>
      <c r="M7" s="39">
        <v>2</v>
      </c>
      <c r="N7" s="92"/>
      <c r="O7" s="89">
        <f ca="1">OFFSET(Очки!$A$2,I7,G7+OFFSET(Очки!$A$18,0,$C$47-1)-1)</f>
        <v>13</v>
      </c>
      <c r="P7" s="39">
        <f ca="1">IF(I7&lt;H7,OFFSET(Очки!$A$20,2+H7-I7,IF(G7=1,13-H7,10+G7)),0)</f>
        <v>7</v>
      </c>
      <c r="Q7" s="39">
        <v>1.5</v>
      </c>
      <c r="R7" s="90"/>
      <c r="S7" s="123">
        <f t="shared" ca="1" si="0"/>
        <v>35</v>
      </c>
    </row>
    <row r="8" spans="1:19" ht="15.75">
      <c r="A8" s="132">
        <f ca="1">RANK(S8,S$6:OFFSET(S$6,0,0,COUNTA(B$6:B$46)))</f>
        <v>3</v>
      </c>
      <c r="B8" s="47" t="s">
        <v>48</v>
      </c>
      <c r="C8" s="33" t="s">
        <v>44</v>
      </c>
      <c r="D8" s="42">
        <v>1</v>
      </c>
      <c r="E8" s="43">
        <v>5</v>
      </c>
      <c r="F8" s="44">
        <v>2</v>
      </c>
      <c r="G8" s="45">
        <v>1</v>
      </c>
      <c r="H8" s="46">
        <v>10</v>
      </c>
      <c r="I8" s="43">
        <v>9</v>
      </c>
      <c r="J8" s="95"/>
      <c r="K8" s="89">
        <f ca="1">OFFSET(Очки!$A$2,F8,D8+OFFSET(Очки!$A$18,0,$C$47-1)-1)</f>
        <v>16</v>
      </c>
      <c r="L8" s="39">
        <f ca="1">IF(F8&lt;E8,OFFSET(Очки!$A$20,2+E8-F8,IF(D8=1,13-E8,10+D8)),0)</f>
        <v>2.4000000000000004</v>
      </c>
      <c r="M8" s="39">
        <v>1.5</v>
      </c>
      <c r="N8" s="92"/>
      <c r="O8" s="89">
        <f ca="1">OFFSET(Очки!$A$2,I8,G8+OFFSET(Очки!$A$18,0,$C$47-1)-1)</f>
        <v>11</v>
      </c>
      <c r="P8" s="39">
        <f ca="1">IF(I8&lt;H8,OFFSET(Очки!$A$20,2+H8-I8,IF(G8=1,13-H8,10+G8)),0)</f>
        <v>1.2</v>
      </c>
      <c r="Q8" s="39"/>
      <c r="R8" s="90"/>
      <c r="S8" s="123">
        <f t="shared" ca="1" si="0"/>
        <v>32.1</v>
      </c>
    </row>
    <row r="9" spans="1:19" ht="15.75">
      <c r="A9" s="132">
        <f ca="1">RANK(S9,S$6:OFFSET(S$6,0,0,COUNTA(B$6:B$46)))</f>
        <v>4</v>
      </c>
      <c r="B9" s="47" t="s">
        <v>209</v>
      </c>
      <c r="C9" s="33" t="s">
        <v>44</v>
      </c>
      <c r="D9" s="42">
        <v>1</v>
      </c>
      <c r="E9" s="43">
        <v>12</v>
      </c>
      <c r="F9" s="44">
        <v>5</v>
      </c>
      <c r="G9" s="45">
        <v>1</v>
      </c>
      <c r="H9" s="46">
        <v>8</v>
      </c>
      <c r="I9" s="43">
        <v>8</v>
      </c>
      <c r="J9" s="95">
        <v>2.5</v>
      </c>
      <c r="K9" s="89">
        <f ca="1">OFFSET(Очки!$A$2,F9,D9+OFFSET(Очки!$A$18,0,$C$47-1)-1)</f>
        <v>13</v>
      </c>
      <c r="L9" s="39">
        <f ca="1">IF(F9&lt;E9,OFFSET(Очки!$A$20,2+E9-F9,IF(D9=1,13-E9,10+D9)),0)</f>
        <v>8.3000000000000007</v>
      </c>
      <c r="M9" s="39">
        <v>0.5</v>
      </c>
      <c r="N9" s="92">
        <v>-3</v>
      </c>
      <c r="O9" s="89">
        <f ca="1">OFFSET(Очки!$A$2,I9,G9+OFFSET(Очки!$A$18,0,$C$47-1)-1)</f>
        <v>11.5</v>
      </c>
      <c r="P9" s="39">
        <f ca="1">IF(I9&lt;H9,OFFSET(Очки!$A$20,2+H9-I9,IF(G9=1,13-H9,10+G9)),0)</f>
        <v>0</v>
      </c>
      <c r="Q9" s="39">
        <v>0.5</v>
      </c>
      <c r="R9" s="90">
        <v>-3</v>
      </c>
      <c r="S9" s="123">
        <f t="shared" ca="1" si="0"/>
        <v>30.299999999999997</v>
      </c>
    </row>
    <row r="10" spans="1:19" ht="15.75">
      <c r="A10" s="132">
        <f ca="1">RANK(S10,S$6:OFFSET(S$6,0,0,COUNTA(B$6:B$46)))</f>
        <v>5</v>
      </c>
      <c r="B10" s="109" t="s">
        <v>56</v>
      </c>
      <c r="C10" s="33"/>
      <c r="D10" s="42">
        <v>1</v>
      </c>
      <c r="E10" s="43">
        <v>2</v>
      </c>
      <c r="F10" s="44">
        <v>1</v>
      </c>
      <c r="G10" s="45">
        <v>1</v>
      </c>
      <c r="H10" s="46">
        <v>1</v>
      </c>
      <c r="I10" s="43">
        <v>7</v>
      </c>
      <c r="J10" s="95"/>
      <c r="K10" s="89">
        <f ca="1">OFFSET(Очки!$A$2,F10,D10+OFFSET(Очки!$A$18,0,$C$47-1)-1)</f>
        <v>17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OFFSET(Очки!$A$2,I10,G10+OFFSET(Очки!$A$18,0,$C$47-1)-1)</f>
        <v>12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29.7</v>
      </c>
    </row>
    <row r="11" spans="1:19" ht="15.75">
      <c r="A11" s="132">
        <f ca="1">RANK(S11,S$6:OFFSET(S$6,0,0,COUNTA(B$6:B$46)))</f>
        <v>6</v>
      </c>
      <c r="B11" s="47" t="s">
        <v>60</v>
      </c>
      <c r="C11" s="33">
        <v>5</v>
      </c>
      <c r="D11" s="42">
        <v>2</v>
      </c>
      <c r="E11" s="43">
        <v>9</v>
      </c>
      <c r="F11" s="44">
        <v>7</v>
      </c>
      <c r="G11" s="45">
        <v>1</v>
      </c>
      <c r="H11" s="46">
        <v>5</v>
      </c>
      <c r="I11" s="43">
        <v>2</v>
      </c>
      <c r="J11" s="95"/>
      <c r="K11" s="89">
        <f ca="1">OFFSET(Очки!$A$2,F11,D11+OFFSET(Очки!$A$18,0,$C$47-1)-1)</f>
        <v>6.5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OFFSET(Очки!$A$2,I11,G11+OFFSET(Очки!$A$18,0,$C$47-1)-1)</f>
        <v>16</v>
      </c>
      <c r="P11" s="39">
        <f ca="1">IF(I11&lt;H11,OFFSET(Очки!$A$20,2+H11-I11,IF(G11=1,13-H11,10+G11)),0)</f>
        <v>2.4000000000000004</v>
      </c>
      <c r="Q11" s="39">
        <v>2</v>
      </c>
      <c r="R11" s="90"/>
      <c r="S11" s="123">
        <f t="shared" ca="1" si="0"/>
        <v>28.299999999999997</v>
      </c>
    </row>
    <row r="12" spans="1:19" ht="15.75">
      <c r="A12" s="132">
        <f ca="1">RANK(S12,S$6:OFFSET(S$6,0,0,COUNTA(B$6:B$46)))</f>
        <v>7</v>
      </c>
      <c r="B12" s="109" t="s">
        <v>211</v>
      </c>
      <c r="C12" s="33">
        <v>7.5</v>
      </c>
      <c r="D12" s="42">
        <v>1</v>
      </c>
      <c r="E12" s="43">
        <v>6</v>
      </c>
      <c r="F12" s="44">
        <v>3</v>
      </c>
      <c r="G12" s="45">
        <v>1</v>
      </c>
      <c r="H12" s="46">
        <v>2</v>
      </c>
      <c r="I12" s="43">
        <v>1</v>
      </c>
      <c r="J12" s="95"/>
      <c r="K12" s="89">
        <f ca="1">OFFSET(Очки!$A$2,F12,D12+OFFSET(Очки!$A$18,0,$C$47-1)-1)</f>
        <v>15</v>
      </c>
      <c r="L12" s="39">
        <f ca="1">IF(F12&lt;E12,OFFSET(Очки!$A$20,2+E12-F12,IF(D12=1,13-E12,10+D12)),0)</f>
        <v>2.7</v>
      </c>
      <c r="M12" s="39"/>
      <c r="N12" s="92">
        <v>-11</v>
      </c>
      <c r="O12" s="89">
        <f ca="1">OFFSET(Очки!$A$2,I12,G12+OFFSET(Очки!$A$18,0,$C$47-1)-1)</f>
        <v>17</v>
      </c>
      <c r="P12" s="39">
        <f ca="1">IF(I12&lt;H12,OFFSET(Очки!$A$20,2+H12-I12,IF(G12=1,13-H12,10+G12)),0)</f>
        <v>0.7</v>
      </c>
      <c r="Q12" s="39"/>
      <c r="R12" s="90"/>
      <c r="S12" s="123">
        <f t="shared" ca="1" si="0"/>
        <v>24.4</v>
      </c>
    </row>
    <row r="13" spans="1:19" ht="15.75">
      <c r="A13" s="132">
        <f ca="1">RANK(S13,S$6:OFFSET(S$6,0,0,COUNTA(B$6:B$46)))</f>
        <v>8</v>
      </c>
      <c r="B13" s="109" t="s">
        <v>65</v>
      </c>
      <c r="C13" s="33">
        <v>10</v>
      </c>
      <c r="D13" s="42">
        <v>1</v>
      </c>
      <c r="E13" s="43">
        <v>7</v>
      </c>
      <c r="F13" s="44">
        <v>6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OFFSET(Очки!$A$2,F13,D13+OFFSET(Очки!$A$18,0,$C$47-1)-1)</f>
        <v>12.5</v>
      </c>
      <c r="L13" s="39">
        <f ca="1">IF(F13&lt;E13,OFFSET(Очки!$A$20,2+E13-F13,IF(D13=1,13-E13,10+D13)),0)</f>
        <v>1.1000000000000001</v>
      </c>
      <c r="M13" s="39"/>
      <c r="N13" s="92"/>
      <c r="O13" s="89">
        <f ca="1">OFFSET(Очки!$A$2,I13,G13+OFFSET(Очки!$A$18,0,$C$47-1)-1)</f>
        <v>9.5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23.1</v>
      </c>
    </row>
    <row r="14" spans="1:19" ht="15.75">
      <c r="A14" s="132">
        <f ca="1">RANK(S14,S$6:OFFSET(S$6,0,0,COUNTA(B$6:B$46)))</f>
        <v>9</v>
      </c>
      <c r="B14" s="47" t="s">
        <v>212</v>
      </c>
      <c r="C14" s="33" t="s">
        <v>44</v>
      </c>
      <c r="D14" s="42">
        <v>1</v>
      </c>
      <c r="E14" s="43">
        <v>8</v>
      </c>
      <c r="F14" s="44">
        <v>9</v>
      </c>
      <c r="G14" s="45">
        <v>1</v>
      </c>
      <c r="H14" s="46">
        <v>7</v>
      </c>
      <c r="I14" s="43">
        <v>10</v>
      </c>
      <c r="J14" s="95">
        <v>0.5</v>
      </c>
      <c r="K14" s="89">
        <f ca="1">OFFSET(Очки!$A$2,F14,D14+OFFSET(Очки!$A$18,0,$C$47-1)-1)</f>
        <v>11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OFFSET(Очки!$A$2,I14,G14+OFFSET(Очки!$A$18,0,$C$47-1)-1)</f>
        <v>10.5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22</v>
      </c>
    </row>
    <row r="15" spans="1:19" ht="15.75">
      <c r="A15" s="132">
        <f ca="1">RANK(S15,S$6:OFFSET(S$6,0,0,COUNTA(B$6:B$46)))</f>
        <v>10</v>
      </c>
      <c r="B15" s="47" t="s">
        <v>113</v>
      </c>
      <c r="C15" s="33" t="s">
        <v>44</v>
      </c>
      <c r="D15" s="42">
        <v>2</v>
      </c>
      <c r="E15" s="43">
        <v>5</v>
      </c>
      <c r="F15" s="44">
        <v>2</v>
      </c>
      <c r="G15" s="45">
        <v>2</v>
      </c>
      <c r="H15" s="46">
        <v>9</v>
      </c>
      <c r="I15" s="43">
        <v>4</v>
      </c>
      <c r="J15" s="95"/>
      <c r="K15" s="89">
        <f ca="1">OFFSET(Очки!$A$2,F15,D15+OFFSET(Очки!$A$18,0,$C$47-1)-1)</f>
        <v>10.5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OFFSET(Очки!$A$2,I15,G15+OFFSET(Очки!$A$18,0,$C$47-1)-1)</f>
        <v>8.5</v>
      </c>
      <c r="P15" s="39">
        <f ca="1">IF(I15&lt;H15,OFFSET(Очки!$A$20,2+H15-I15,IF(G15=1,13-H15,10+G15)),0)</f>
        <v>3.5</v>
      </c>
      <c r="Q15" s="39"/>
      <c r="R15" s="90">
        <v>-3</v>
      </c>
      <c r="S15" s="123">
        <f t="shared" ca="1" si="0"/>
        <v>21.6</v>
      </c>
    </row>
    <row r="16" spans="1:19" ht="15.75">
      <c r="A16" s="132">
        <f ca="1">RANK(S16,S$6:OFFSET(S$6,0,0,COUNTA(B$6:B$46)))</f>
        <v>11</v>
      </c>
      <c r="B16" s="47" t="s">
        <v>186</v>
      </c>
      <c r="C16" s="33">
        <v>2.5</v>
      </c>
      <c r="D16" s="42">
        <v>1</v>
      </c>
      <c r="E16" s="43">
        <v>1</v>
      </c>
      <c r="F16" s="44">
        <v>7</v>
      </c>
      <c r="G16" s="45">
        <v>2</v>
      </c>
      <c r="H16" s="46">
        <v>2</v>
      </c>
      <c r="I16" s="43">
        <v>3</v>
      </c>
      <c r="J16" s="95"/>
      <c r="K16" s="89">
        <f ca="1">OFFSET(Очки!$A$2,F16,D16+OFFSET(Очки!$A$18,0,$C$47-1)-1)</f>
        <v>12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OFFSET(Очки!$A$2,I16,G16+OFFSET(Очки!$A$18,0,$C$47-1)-1)</f>
        <v>9.5</v>
      </c>
      <c r="P16" s="39">
        <f ca="1">IF(I16&lt;H16,OFFSET(Очки!$A$20,2+H16-I16,IF(G16=1,13-H16,10+G16)),0)</f>
        <v>0</v>
      </c>
      <c r="Q16" s="39"/>
      <c r="R16" s="90"/>
      <c r="S16" s="123">
        <f t="shared" ca="1" si="0"/>
        <v>21.5</v>
      </c>
    </row>
    <row r="17" spans="1:19" ht="15.75">
      <c r="A17" s="132">
        <f ca="1">RANK(S17,S$6:OFFSET(S$6,0,0,COUNTA(B$6:B$46)))</f>
        <v>12</v>
      </c>
      <c r="B17" s="109" t="s">
        <v>143</v>
      </c>
      <c r="C17" s="33" t="s">
        <v>44</v>
      </c>
      <c r="D17" s="42">
        <v>1</v>
      </c>
      <c r="E17" s="43">
        <v>9</v>
      </c>
      <c r="F17" s="44">
        <v>10</v>
      </c>
      <c r="G17" s="45">
        <v>2</v>
      </c>
      <c r="H17" s="46">
        <v>11</v>
      </c>
      <c r="I17" s="43">
        <v>8</v>
      </c>
      <c r="J17" s="95">
        <v>1</v>
      </c>
      <c r="K17" s="89">
        <f ca="1">OFFSET(Очки!$A$2,F17,D17+OFFSET(Очки!$A$18,0,$C$47-1)-1)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OFFSET(Очки!$A$2,I17,G17+OFFSET(Очки!$A$18,0,$C$47-1)-1)</f>
        <v>6</v>
      </c>
      <c r="P17" s="39">
        <f ca="1">IF(I17&lt;H17,OFFSET(Очки!$A$20,2+H17-I17,IF(G17=1,13-H17,10+G17)),0)</f>
        <v>2.1</v>
      </c>
      <c r="Q17" s="39"/>
      <c r="R17" s="90"/>
      <c r="S17" s="123">
        <f t="shared" ca="1" si="0"/>
        <v>19.600000000000001</v>
      </c>
    </row>
    <row r="18" spans="1:19" ht="15.75">
      <c r="A18" s="132">
        <f ca="1">RANK(S18,S$6:OFFSET(S$6,0,0,COUNTA(B$6:B$46)))</f>
        <v>13</v>
      </c>
      <c r="B18" s="47" t="s">
        <v>183</v>
      </c>
      <c r="C18" s="33">
        <v>12.5</v>
      </c>
      <c r="D18" s="42">
        <v>3</v>
      </c>
      <c r="E18" s="43">
        <v>12</v>
      </c>
      <c r="F18" s="44">
        <v>5</v>
      </c>
      <c r="G18" s="45">
        <v>2</v>
      </c>
      <c r="H18" s="46">
        <v>4</v>
      </c>
      <c r="I18" s="43">
        <v>1</v>
      </c>
      <c r="J18" s="95"/>
      <c r="K18" s="89">
        <f ca="1">OFFSET(Очки!$A$2,F18,D18+OFFSET(Очки!$A$18,0,$C$47-1)-1)</f>
        <v>2</v>
      </c>
      <c r="L18" s="39">
        <f ca="1">IF(F18&lt;E18,OFFSET(Очки!$A$20,2+E18-F18,IF(D18=1,13-E18,10+D18)),0)</f>
        <v>3.5</v>
      </c>
      <c r="M18" s="39"/>
      <c r="N18" s="92"/>
      <c r="O18" s="89">
        <f ca="1">OFFSET(Очки!$A$2,I18,G18+OFFSET(Очки!$A$18,0,$C$47-1)-1)</f>
        <v>11.5</v>
      </c>
      <c r="P18" s="39">
        <f ca="1">IF(I18&lt;H18,OFFSET(Очки!$A$20,2+H18-I18,IF(G18=1,13-H18,10+G18)),0)</f>
        <v>2.1</v>
      </c>
      <c r="Q18" s="39"/>
      <c r="R18" s="90"/>
      <c r="S18" s="123">
        <f t="shared" ca="1" si="0"/>
        <v>19.100000000000001</v>
      </c>
    </row>
    <row r="19" spans="1:19" ht="15.75">
      <c r="A19" s="132">
        <f ca="1">RANK(S19,S$6:OFFSET(S$6,0,0,COUNTA(B$6:B$46)))</f>
        <v>14</v>
      </c>
      <c r="B19" s="47" t="s">
        <v>213</v>
      </c>
      <c r="C19" s="33" t="s">
        <v>44</v>
      </c>
      <c r="D19" s="42">
        <v>2</v>
      </c>
      <c r="E19" s="43">
        <v>10</v>
      </c>
      <c r="F19" s="44">
        <v>5</v>
      </c>
      <c r="G19" s="45">
        <v>1</v>
      </c>
      <c r="H19" s="46">
        <v>9</v>
      </c>
      <c r="I19" s="43">
        <v>11</v>
      </c>
      <c r="J19" s="95"/>
      <c r="K19" s="89">
        <f ca="1">OFFSET(Очки!$A$2,F19,D19+OFFSET(Очки!$A$18,0,$C$47-1)-1)</f>
        <v>7.5</v>
      </c>
      <c r="L19" s="39">
        <f ca="1">IF(F19&lt;E19,OFFSET(Очки!$A$20,2+E19-F19,IF(D19=1,13-E19,10+D19)),0)</f>
        <v>3.5</v>
      </c>
      <c r="M19" s="39">
        <v>1</v>
      </c>
      <c r="N19" s="92">
        <v>-3</v>
      </c>
      <c r="O19" s="89">
        <f ca="1">OFFSET(Очки!$A$2,I19,G19+OFFSET(Очки!$A$18,0,$C$47-1)-1)</f>
        <v>10</v>
      </c>
      <c r="P19" s="39">
        <f ca="1">IF(I19&lt;H19,OFFSET(Очки!$A$20,2+H19-I19,IF(G19=1,13-H19,10+G19)),0)</f>
        <v>0</v>
      </c>
      <c r="Q19" s="39"/>
      <c r="R19" s="90"/>
      <c r="S19" s="123">
        <f t="shared" ca="1" si="0"/>
        <v>19</v>
      </c>
    </row>
    <row r="20" spans="1:19" ht="15.75">
      <c r="A20" s="132">
        <f ca="1">RANK(S20,S$6:OFFSET(S$6,0,0,COUNTA(B$6:B$46)))</f>
        <v>15</v>
      </c>
      <c r="B20" s="47" t="s">
        <v>126</v>
      </c>
      <c r="C20" s="33">
        <v>7.5</v>
      </c>
      <c r="D20" s="42">
        <v>3</v>
      </c>
      <c r="E20" s="43">
        <v>8</v>
      </c>
      <c r="F20" s="44">
        <v>1</v>
      </c>
      <c r="G20" s="45">
        <v>1</v>
      </c>
      <c r="H20" s="46">
        <v>3</v>
      </c>
      <c r="I20" s="43">
        <v>3</v>
      </c>
      <c r="J20" s="95"/>
      <c r="K20" s="89">
        <f ca="1">OFFSET(Очки!$A$2,F20,D20+OFFSET(Очки!$A$18,0,$C$47-1)-1)</f>
        <v>6</v>
      </c>
      <c r="L20" s="39">
        <f ca="1">IF(F20&lt;E20,OFFSET(Очки!$A$20,2+E20-F20,IF(D20=1,13-E20,10+D20)),0)</f>
        <v>3.5</v>
      </c>
      <c r="M20" s="39"/>
      <c r="N20" s="92">
        <f>-3-3</f>
        <v>-6</v>
      </c>
      <c r="O20" s="89">
        <f ca="1">OFFSET(Очки!$A$2,I20,G20+OFFSET(Очки!$A$18,0,$C$47-1)-1)</f>
        <v>15</v>
      </c>
      <c r="P20" s="39">
        <f ca="1">IF(I20&lt;H20,OFFSET(Очки!$A$20,2+H20-I20,IF(G20=1,13-H20,10+G20)),0)</f>
        <v>0</v>
      </c>
      <c r="Q20" s="39"/>
      <c r="R20" s="90"/>
      <c r="S20" s="123">
        <f t="shared" ca="1" si="0"/>
        <v>18.5</v>
      </c>
    </row>
    <row r="21" spans="1:19" ht="15.75">
      <c r="A21" s="132">
        <f ca="1">RANK(S21,S$6:OFFSET(S$6,0,0,COUNTA(B$6:B$46)))</f>
        <v>16</v>
      </c>
      <c r="B21" s="47" t="s">
        <v>144</v>
      </c>
      <c r="C21" s="33" t="s">
        <v>44</v>
      </c>
      <c r="D21" s="42">
        <v>2</v>
      </c>
      <c r="E21" s="43">
        <v>7</v>
      </c>
      <c r="F21" s="44">
        <v>9</v>
      </c>
      <c r="G21" s="45">
        <v>2</v>
      </c>
      <c r="H21" s="46">
        <v>5</v>
      </c>
      <c r="I21" s="43">
        <v>2</v>
      </c>
      <c r="J21" s="95"/>
      <c r="K21" s="89">
        <f ca="1">OFFSET(Очки!$A$2,F21,D21+OFFSET(Очки!$A$18,0,$C$47-1)-1)</f>
        <v>5.5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OFFSET(Очки!$A$2,I21,G21+OFFSET(Очки!$A$18,0,$C$47-1)-1)</f>
        <v>10.5</v>
      </c>
      <c r="P21" s="39">
        <f ca="1">IF(I21&lt;H21,OFFSET(Очки!$A$20,2+H21-I21,IF(G21=1,13-H21,10+G21)),0)</f>
        <v>2.1</v>
      </c>
      <c r="Q21" s="39"/>
      <c r="R21" s="90"/>
      <c r="S21" s="123">
        <f t="shared" ca="1" si="0"/>
        <v>18.100000000000001</v>
      </c>
    </row>
    <row r="22" spans="1:19" ht="15.75">
      <c r="A22" s="132">
        <f ca="1">RANK(S22,S$6:OFFSET(S$6,0,0,COUNTA(B$6:B$46)))</f>
        <v>17</v>
      </c>
      <c r="B22" s="109" t="s">
        <v>216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3</v>
      </c>
      <c r="I22" s="43">
        <v>5</v>
      </c>
      <c r="J22" s="95"/>
      <c r="K22" s="89">
        <f ca="1">OFFSET(Очки!$A$2,F22,D22+OFFSET(Очки!$A$18,0,$C$47-1)-1)</f>
        <v>9.5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OFFSET(Очки!$A$2,I22,G22+OFFSET(Очки!$A$18,0,$C$47-1)-1)</f>
        <v>7.5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17</v>
      </c>
    </row>
    <row r="23" spans="1:19" ht="15.75">
      <c r="A23" s="132">
        <f ca="1">RANK(S23,S$6:OFFSET(S$6,0,0,COUNTA(B$6:B$46)))</f>
        <v>18</v>
      </c>
      <c r="B23" s="48" t="s">
        <v>162</v>
      </c>
      <c r="C23" s="33"/>
      <c r="D23" s="42">
        <v>3</v>
      </c>
      <c r="E23" s="43">
        <v>4</v>
      </c>
      <c r="F23" s="44">
        <v>3</v>
      </c>
      <c r="G23" s="45">
        <v>3</v>
      </c>
      <c r="H23" s="46">
        <v>10</v>
      </c>
      <c r="I23" s="43">
        <v>2</v>
      </c>
      <c r="J23" s="95"/>
      <c r="K23" s="89">
        <f ca="1">OFFSET(Очки!$A$2,F23,D23+OFFSET(Очки!$A$18,0,$C$47-1)-1)</f>
        <v>4</v>
      </c>
      <c r="L23" s="39">
        <f ca="1">IF(F23&lt;E23,OFFSET(Очки!$A$20,2+E23-F23,IF(D23=1,13-E23,10+D23)),0)</f>
        <v>0.5</v>
      </c>
      <c r="M23" s="39"/>
      <c r="N23" s="92"/>
      <c r="O23" s="89">
        <f ca="1">OFFSET(Очки!$A$2,I23,G23+OFFSET(Очки!$A$18,0,$C$47-1)-1)</f>
        <v>5</v>
      </c>
      <c r="P23" s="39">
        <f ca="1">IF(I23&lt;H23,OFFSET(Очки!$A$20,2+H23-I23,IF(G23=1,13-H23,10+G23)),0)</f>
        <v>4</v>
      </c>
      <c r="Q23" s="39">
        <v>1</v>
      </c>
      <c r="R23" s="90"/>
      <c r="S23" s="123">
        <f t="shared" ca="1" si="0"/>
        <v>14.5</v>
      </c>
    </row>
    <row r="24" spans="1:19" ht="15.75">
      <c r="A24" s="132">
        <f ca="1">RANK(S24,S$6:OFFSET(S$6,0,0,COUNTA(B$6:B$46)))</f>
        <v>19</v>
      </c>
      <c r="B24" s="109" t="s">
        <v>182</v>
      </c>
      <c r="C24" s="33">
        <v>10</v>
      </c>
      <c r="D24" s="42">
        <v>2</v>
      </c>
      <c r="E24" s="43">
        <v>2</v>
      </c>
      <c r="F24" s="44">
        <v>1</v>
      </c>
      <c r="G24" s="45">
        <v>2</v>
      </c>
      <c r="H24" s="46">
        <v>6</v>
      </c>
      <c r="I24" s="43">
        <v>11</v>
      </c>
      <c r="J24" s="95"/>
      <c r="K24" s="89">
        <f ca="1">OFFSET(Очки!$A$2,F24,D24+OFFSET(Очки!$A$18,0,$C$47-1)-1)</f>
        <v>11.5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OFFSET(Очки!$A$2,I24,G24+OFFSET(Очки!$A$18,0,$C$47-1)-1)</f>
        <v>4.5</v>
      </c>
      <c r="P24" s="39">
        <f ca="1">IF(I24&lt;H24,OFFSET(Очки!$A$20,2+H24-I24,IF(G24=1,13-H24,10+G24)),0)</f>
        <v>0</v>
      </c>
      <c r="Q24" s="39"/>
      <c r="R24" s="90">
        <v>-3</v>
      </c>
      <c r="S24" s="123">
        <f t="shared" ca="1" si="0"/>
        <v>13.7</v>
      </c>
    </row>
    <row r="25" spans="1:19" ht="15.75">
      <c r="A25" s="132">
        <f ca="1">RANK(S25,S$6:OFFSET(S$6,0,0,COUNTA(B$6:B$46)))</f>
        <v>20</v>
      </c>
      <c r="B25" s="47" t="s">
        <v>166</v>
      </c>
      <c r="C25" s="33" t="s">
        <v>44</v>
      </c>
      <c r="D25" s="42">
        <v>2</v>
      </c>
      <c r="E25" s="43">
        <v>1</v>
      </c>
      <c r="F25" s="44">
        <v>6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OFFSET(Очки!$A$2,F25,D25+OFFSET(Очки!$A$18,0,$C$47-1)-1)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OFFSET(Очки!$A$2,I25,G25+OFFSET(Очки!$A$18,0,$C$47-1)-1)</f>
        <v>5.5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12.5</v>
      </c>
    </row>
    <row r="26" spans="1:19" ht="15.75">
      <c r="A26" s="132">
        <f ca="1">RANK(S26,S$6:OFFSET(S$6,0,0,COUNTA(B$6:B$46)))</f>
        <v>21</v>
      </c>
      <c r="B26" s="47" t="s">
        <v>165</v>
      </c>
      <c r="C26" s="33">
        <v>15</v>
      </c>
      <c r="D26" s="42">
        <v>2</v>
      </c>
      <c r="E26" s="43">
        <v>12</v>
      </c>
      <c r="F26" s="44">
        <v>10</v>
      </c>
      <c r="G26" s="45">
        <v>2</v>
      </c>
      <c r="H26" s="46">
        <v>8</v>
      </c>
      <c r="I26" s="43">
        <v>6</v>
      </c>
      <c r="J26" s="95"/>
      <c r="K26" s="89">
        <f ca="1">OFFSET(Очки!$A$2,F26,D26+OFFSET(Очки!$A$18,0,$C$47-1)-1)</f>
        <v>5</v>
      </c>
      <c r="L26" s="39">
        <f ca="1">IF(F26&lt;E26,OFFSET(Очки!$A$20,2+E26-F26,IF(D26=1,13-E26,10+D26)),0)</f>
        <v>1.4</v>
      </c>
      <c r="M26" s="39"/>
      <c r="N26" s="92"/>
      <c r="O26" s="89">
        <f ca="1">OFFSET(Очки!$A$2,I26,G26+OFFSET(Очки!$A$18,0,$C$47-1)-1)</f>
        <v>7</v>
      </c>
      <c r="P26" s="39">
        <f ca="1">IF(I26&lt;H26,OFFSET(Очки!$A$20,2+H26-I26,IF(G26=1,13-H26,10+G26)),0)</f>
        <v>1.4</v>
      </c>
      <c r="Q26" s="39"/>
      <c r="R26" s="90">
        <v>-3</v>
      </c>
      <c r="S26" s="123">
        <f t="shared" ca="1" si="0"/>
        <v>11.8</v>
      </c>
    </row>
    <row r="27" spans="1:19" ht="15.75">
      <c r="A27" s="132">
        <f ca="1">RANK(S27,S$6:OFFSET(S$6,0,0,COUNTA(B$6:B$46)))</f>
        <v>22</v>
      </c>
      <c r="B27" s="109" t="s">
        <v>208</v>
      </c>
      <c r="C27" s="33" t="s">
        <v>44</v>
      </c>
      <c r="D27" s="42">
        <v>3</v>
      </c>
      <c r="E27" s="43">
        <v>2</v>
      </c>
      <c r="F27" s="44">
        <v>2</v>
      </c>
      <c r="G27" s="45">
        <v>3</v>
      </c>
      <c r="H27" s="46">
        <v>7</v>
      </c>
      <c r="I27" s="43">
        <v>4</v>
      </c>
      <c r="J27" s="95"/>
      <c r="K27" s="89">
        <f ca="1">OFFSET(Очки!$A$2,F27,D27+OFFSET(Очки!$A$18,0,$C$47-1)-1)</f>
        <v>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OFFSET(Очки!$A$2,I27,G27+OFFSET(Очки!$A$18,0,$C$47-1)-1)</f>
        <v>3</v>
      </c>
      <c r="P27" s="39">
        <f ca="1">IF(I27&lt;H27,OFFSET(Очки!$A$20,2+H27-I27,IF(G27=1,13-H27,10+G27)),0)</f>
        <v>1.5</v>
      </c>
      <c r="Q27" s="39"/>
      <c r="R27" s="90"/>
      <c r="S27" s="123">
        <f t="shared" ca="1" si="0"/>
        <v>9.5</v>
      </c>
    </row>
    <row r="28" spans="1:19" ht="15.75">
      <c r="A28" s="132">
        <f ca="1">RANK(S28,S$6:OFFSET(S$6,0,0,COUNTA(B$6:B$46)))</f>
        <v>22</v>
      </c>
      <c r="B28" s="109" t="s">
        <v>135</v>
      </c>
      <c r="C28" s="33" t="s">
        <v>44</v>
      </c>
      <c r="D28" s="42">
        <v>1</v>
      </c>
      <c r="E28" s="43">
        <v>3</v>
      </c>
      <c r="F28" s="44">
        <v>8</v>
      </c>
      <c r="G28" s="45">
        <v>3</v>
      </c>
      <c r="H28" s="46">
        <v>9</v>
      </c>
      <c r="I28" s="43">
        <v>8</v>
      </c>
      <c r="J28" s="95"/>
      <c r="K28" s="89">
        <f ca="1">OFFSET(Очки!$A$2,F28,D28+OFFSET(Очки!$A$18,0,$C$47-1)-1)</f>
        <v>11.5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OFFSET(Очки!$A$2,I28,G28+OFFSET(Очки!$A$18,0,$C$47-1)-1)</f>
        <v>0.5</v>
      </c>
      <c r="P28" s="39">
        <f ca="1">IF(I28&lt;H28,OFFSET(Очки!$A$20,2+H28-I28,IF(G28=1,13-H28,10+G28)),0)</f>
        <v>0.5</v>
      </c>
      <c r="Q28" s="39"/>
      <c r="R28" s="90">
        <v>-3</v>
      </c>
      <c r="S28" s="123">
        <f t="shared" ca="1" si="0"/>
        <v>9.5</v>
      </c>
    </row>
    <row r="29" spans="1:19" ht="15.75">
      <c r="A29" s="132">
        <f ca="1">RANK(S29,S$6:OFFSET(S$6,0,0,COUNTA(B$6:B$46)))</f>
        <v>24</v>
      </c>
      <c r="B29" s="109" t="s">
        <v>84</v>
      </c>
      <c r="C29" s="33">
        <v>10</v>
      </c>
      <c r="D29" s="42">
        <v>2</v>
      </c>
      <c r="E29" s="43">
        <v>8</v>
      </c>
      <c r="F29" s="44">
        <v>12</v>
      </c>
      <c r="G29" s="45">
        <v>2</v>
      </c>
      <c r="H29" s="46">
        <v>12</v>
      </c>
      <c r="I29" s="43">
        <v>12</v>
      </c>
      <c r="J29" s="95"/>
      <c r="K29" s="89">
        <f ca="1">OFFSET(Очки!$A$2,F29,D29+OFFSET(Очки!$A$18,0,$C$47-1)-1)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OFFSET(Очки!$A$2,I29,G29+OFFSET(Очки!$A$18,0,$C$47-1)-1)</f>
        <v>4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8</v>
      </c>
    </row>
    <row r="30" spans="1:19" ht="15.75">
      <c r="A30" s="132">
        <f ca="1">RANK(S30,S$6:OFFSET(S$6,0,0,COUNTA(B$6:B$46)))</f>
        <v>24</v>
      </c>
      <c r="B30" s="47" t="s">
        <v>110</v>
      </c>
      <c r="C30" s="33">
        <v>20</v>
      </c>
      <c r="D30" s="42">
        <v>2</v>
      </c>
      <c r="E30" s="43">
        <v>11</v>
      </c>
      <c r="F30" s="44">
        <v>11</v>
      </c>
      <c r="G30" s="45">
        <v>1</v>
      </c>
      <c r="H30" s="46">
        <v>6</v>
      </c>
      <c r="I30" s="43">
        <v>6</v>
      </c>
      <c r="J30" s="95"/>
      <c r="K30" s="89">
        <f ca="1">OFFSET(Очки!$A$2,F30,D30+OFFSET(Очки!$A$18,0,$C$47-1)-1)</f>
        <v>4.5</v>
      </c>
      <c r="L30" s="39">
        <f ca="1">IF(F30&lt;E30,OFFSET(Очки!$A$20,2+E30-F30,IF(D30=1,13-E30,10+D30)),0)</f>
        <v>0</v>
      </c>
      <c r="M30" s="39"/>
      <c r="N30" s="92">
        <f>-3-3-3</f>
        <v>-9</v>
      </c>
      <c r="O30" s="89">
        <f ca="1">OFFSET(Очки!$A$2,I30,G30+OFFSET(Очки!$A$18,0,$C$47-1)-1)</f>
        <v>12.5</v>
      </c>
      <c r="P30" s="39">
        <f ca="1">IF(I30&lt;H30,OFFSET(Очки!$A$20,2+H30-I30,IF(G30=1,13-H30,10+G30)),0)</f>
        <v>0</v>
      </c>
      <c r="Q30" s="39"/>
      <c r="R30" s="90"/>
      <c r="S30" s="123">
        <f t="shared" ca="1" si="0"/>
        <v>8</v>
      </c>
    </row>
    <row r="31" spans="1:19" ht="15.75">
      <c r="A31" s="132">
        <f ca="1">RANK(S31,S$6:OFFSET(S$6,0,0,COUNTA(B$6:B$46)))</f>
        <v>26</v>
      </c>
      <c r="B31" s="47" t="s">
        <v>215</v>
      </c>
      <c r="C31" s="33" t="s">
        <v>44</v>
      </c>
      <c r="D31" s="42">
        <v>3</v>
      </c>
      <c r="E31" s="43">
        <v>3</v>
      </c>
      <c r="F31" s="44">
        <v>6</v>
      </c>
      <c r="G31" s="45">
        <v>3</v>
      </c>
      <c r="H31" s="46">
        <v>1</v>
      </c>
      <c r="I31" s="43">
        <v>1</v>
      </c>
      <c r="J31" s="95"/>
      <c r="K31" s="89">
        <f ca="1">OFFSET(Очки!$A$2,F31,D31+OFFSET(Очки!$A$18,0,$C$47-1)-1)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OFFSET(Очки!$A$2,I31,G31+OFFSET(Очки!$A$18,0,$C$47-1)-1)</f>
        <v>6</v>
      </c>
      <c r="P31" s="39">
        <f ca="1">IF(I31&lt;H31,OFFSET(Очки!$A$20,2+H31-I31,IF(G31=1,13-H31,10+G31)),0)</f>
        <v>0</v>
      </c>
      <c r="Q31" s="39"/>
      <c r="R31" s="90"/>
      <c r="S31" s="123">
        <f t="shared" ca="1" si="0"/>
        <v>7.5</v>
      </c>
    </row>
    <row r="32" spans="1:19" ht="15.75">
      <c r="A32" s="132">
        <f ca="1">RANK(S32,S$6:OFFSET(S$6,0,0,COUNTA(B$6:B$46)))</f>
        <v>27</v>
      </c>
      <c r="B32" s="48" t="s">
        <v>142</v>
      </c>
      <c r="C32" s="33">
        <v>5</v>
      </c>
      <c r="D32" s="42">
        <v>3</v>
      </c>
      <c r="E32" s="43">
        <v>1</v>
      </c>
      <c r="F32" s="44">
        <v>4</v>
      </c>
      <c r="G32" s="45">
        <v>3</v>
      </c>
      <c r="H32" s="46">
        <v>3</v>
      </c>
      <c r="I32" s="43">
        <v>3</v>
      </c>
      <c r="J32" s="95"/>
      <c r="K32" s="89">
        <f ca="1">OFFSET(Очки!$A$2,F32,D32+OFFSET(Очки!$A$18,0,$C$47-1)-1)</f>
        <v>3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OFFSET(Очки!$A$2,I32,G32+OFFSET(Очки!$A$18,0,$C$47-1)-1)</f>
        <v>4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7</v>
      </c>
    </row>
    <row r="33" spans="1:19" ht="15.75">
      <c r="A33" s="132">
        <f ca="1">RANK(S33,S$6:OFFSET(S$6,0,0,COUNTA(B$6:B$46)))</f>
        <v>28</v>
      </c>
      <c r="B33" s="41" t="s">
        <v>180</v>
      </c>
      <c r="C33" s="33" t="s">
        <v>44</v>
      </c>
      <c r="D33" s="42">
        <v>3</v>
      </c>
      <c r="E33" s="43">
        <v>9</v>
      </c>
      <c r="F33" s="44">
        <v>9</v>
      </c>
      <c r="G33" s="45">
        <v>2</v>
      </c>
      <c r="H33" s="46">
        <v>7</v>
      </c>
      <c r="I33" s="43">
        <v>7</v>
      </c>
      <c r="J33" s="95"/>
      <c r="K33" s="89">
        <f ca="1">OFFSET(Очки!$A$2,F33,D33+OFFSET(Очки!$A$18,0,$C$47-1)-1)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OFFSET(Очки!$A$2,I33,G33+OFFSET(Очки!$A$18,0,$C$47-1)-1)</f>
        <v>6.5</v>
      </c>
      <c r="P33" s="39">
        <f ca="1">IF(I33&lt;H33,OFFSET(Очки!$A$20,2+H33-I33,IF(G33=1,13-H33,10+G33)),0)</f>
        <v>0</v>
      </c>
      <c r="Q33" s="39"/>
      <c r="R33" s="90"/>
      <c r="S33" s="123">
        <f t="shared" ca="1" si="0"/>
        <v>6.5</v>
      </c>
    </row>
    <row r="34" spans="1:19" ht="15.75">
      <c r="A34" s="132">
        <f ca="1">RANK(S34,S$6:OFFSET(S$6,0,0,COUNTA(B$6:B$46)))</f>
        <v>29</v>
      </c>
      <c r="B34" s="47" t="s">
        <v>115</v>
      </c>
      <c r="C34" s="33">
        <v>10</v>
      </c>
      <c r="D34" s="42">
        <v>3</v>
      </c>
      <c r="E34" s="43">
        <v>7</v>
      </c>
      <c r="F34" s="44">
        <v>7</v>
      </c>
      <c r="G34" s="45">
        <v>3</v>
      </c>
      <c r="H34" s="46">
        <v>8</v>
      </c>
      <c r="I34" s="43">
        <v>5</v>
      </c>
      <c r="J34" s="95"/>
      <c r="K34" s="89">
        <f ca="1">OFFSET(Очки!$A$2,F34,D34+OFFSET(Очки!$A$18,0,$C$47-1)-1)</f>
        <v>1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OFFSET(Очки!$A$2,I34,G34+OFFSET(Очки!$A$18,0,$C$47-1)-1)</f>
        <v>2</v>
      </c>
      <c r="P34" s="39">
        <f ca="1">IF(I34&lt;H34,OFFSET(Очки!$A$20,2+H34-I34,IF(G34=1,13-H34,10+G34)),0)</f>
        <v>1.5</v>
      </c>
      <c r="Q34" s="39"/>
      <c r="R34" s="90"/>
      <c r="S34" s="123">
        <f t="shared" ca="1" si="0"/>
        <v>4.5</v>
      </c>
    </row>
    <row r="35" spans="1:19" ht="15.75">
      <c r="A35" s="132">
        <f ca="1">RANK(S35,S$6:OFFSET(S$6,0,0,COUNTA(B$6:B$46)))</f>
        <v>30</v>
      </c>
      <c r="B35" s="109" t="s">
        <v>210</v>
      </c>
      <c r="C35" s="33">
        <v>12.5</v>
      </c>
      <c r="D35" s="42">
        <v>2</v>
      </c>
      <c r="E35" s="43">
        <v>6</v>
      </c>
      <c r="F35" s="44">
        <v>4</v>
      </c>
      <c r="G35" s="45">
        <v>2</v>
      </c>
      <c r="H35" s="46">
        <v>10</v>
      </c>
      <c r="I35" s="43">
        <v>10</v>
      </c>
      <c r="J35" s="95"/>
      <c r="K35" s="89">
        <f ca="1">OFFSET(Очки!$A$2,F35,D35+OFFSET(Очки!$A$18,0,$C$47-1)-1)</f>
        <v>8.5</v>
      </c>
      <c r="L35" s="39">
        <f ca="1">IF(F35&lt;E35,OFFSET(Очки!$A$20,2+E35-F35,IF(D35=1,13-E35,10+D35)),0)</f>
        <v>1.4</v>
      </c>
      <c r="M35" s="39"/>
      <c r="N35" s="92">
        <v>-8</v>
      </c>
      <c r="O35" s="89">
        <f ca="1">OFFSET(Очки!$A$2,I35,G35+OFFSET(Очки!$A$18,0,$C$47-1)-1)</f>
        <v>5</v>
      </c>
      <c r="P35" s="39">
        <f ca="1">IF(I35&lt;H35,OFFSET(Очки!$A$20,2+H35-I35,IF(G35=1,13-H35,10+G35)),0)</f>
        <v>0</v>
      </c>
      <c r="Q35" s="39"/>
      <c r="R35" s="90">
        <v>-3</v>
      </c>
      <c r="S35" s="123">
        <f t="shared" ca="1" si="0"/>
        <v>3.9000000000000004</v>
      </c>
    </row>
    <row r="36" spans="1:19" ht="15.75">
      <c r="A36" s="132">
        <f ca="1">RANK(S36,S$6:OFFSET(S$6,0,0,COUNTA(B$6:B$46)))</f>
        <v>31</v>
      </c>
      <c r="B36" s="109" t="s">
        <v>127</v>
      </c>
      <c r="C36" s="33">
        <v>7.5</v>
      </c>
      <c r="D36" s="42">
        <v>1</v>
      </c>
      <c r="E36" s="43">
        <v>4</v>
      </c>
      <c r="F36" s="44">
        <v>12</v>
      </c>
      <c r="G36" s="45">
        <v>3</v>
      </c>
      <c r="H36" s="46">
        <v>4</v>
      </c>
      <c r="I36" s="43">
        <v>11</v>
      </c>
      <c r="J36" s="95"/>
      <c r="K36" s="89">
        <f ca="1">OFFSET(Очки!$A$2,F36,D36+OFFSET(Очки!$A$18,0,$C$47-1)-1)</f>
        <v>9.5</v>
      </c>
      <c r="L36" s="39">
        <f ca="1">IF(F36&lt;E36,OFFSET(Очки!$A$20,2+E36-F36,IF(D36=1,13-E36,10+D36)),0)</f>
        <v>0</v>
      </c>
      <c r="M36" s="39"/>
      <c r="N36" s="92">
        <v>-6</v>
      </c>
      <c r="O36" s="89">
        <f ca="1">OFFSET(Очки!$A$2,I36,G36+OFFSET(Очки!$A$18,0,$C$47-1)-1)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3.5</v>
      </c>
    </row>
    <row r="37" spans="1:19" ht="15.75">
      <c r="A37" s="132">
        <f ca="1">RANK(S37,S$6:OFFSET(S$6,0,0,COUNTA(B$6:B$46)))</f>
        <v>32</v>
      </c>
      <c r="B37" s="47" t="s">
        <v>214</v>
      </c>
      <c r="C37" s="33">
        <v>20</v>
      </c>
      <c r="D37" s="42">
        <v>3</v>
      </c>
      <c r="E37" s="43">
        <v>11</v>
      </c>
      <c r="F37" s="44">
        <v>8</v>
      </c>
      <c r="G37" s="45">
        <v>3</v>
      </c>
      <c r="H37" s="46">
        <v>12</v>
      </c>
      <c r="I37" s="43">
        <v>12</v>
      </c>
      <c r="J37" s="95"/>
      <c r="K37" s="89">
        <f ca="1">OFFSET(Очки!$A$2,F37,D37+OFFSET(Очки!$A$18,0,$C$47-1)-1)</f>
        <v>0.5</v>
      </c>
      <c r="L37" s="39">
        <f ca="1">IF(F37&lt;E37,OFFSET(Очки!$A$20,2+E37-F37,IF(D37=1,13-E37,10+D37)),0)</f>
        <v>1.5</v>
      </c>
      <c r="M37" s="39"/>
      <c r="N37" s="92"/>
      <c r="O37" s="89">
        <f ca="1">OFFSET(Очки!$A$2,I37,G37+OFFSET(Очки!$A$18,0,$C$47-1)-1)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2</v>
      </c>
    </row>
    <row r="38" spans="1:19" ht="15.75">
      <c r="A38" s="132">
        <f ca="1">RANK(S38,S$6:OFFSET(S$6,0,0,COUNTA(B$6:B$46)))</f>
        <v>33</v>
      </c>
      <c r="B38" s="48" t="s">
        <v>203</v>
      </c>
      <c r="C38" s="33" t="s">
        <v>44</v>
      </c>
      <c r="D38" s="42">
        <v>3</v>
      </c>
      <c r="E38" s="43">
        <v>5</v>
      </c>
      <c r="F38" s="44">
        <v>12</v>
      </c>
      <c r="G38" s="45">
        <v>3</v>
      </c>
      <c r="H38" s="46">
        <v>2</v>
      </c>
      <c r="I38" s="43">
        <v>6</v>
      </c>
      <c r="J38" s="95"/>
      <c r="K38" s="89">
        <f ca="1">OFFSET(Очки!$A$2,F38,D38+OFFSET(Очки!$A$18,0,$C$47-1)-1)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OFFSET(Очки!$A$2,I38,G38+OFFSET(Очки!$A$18,0,$C$47-1)-1)</f>
        <v>1.5</v>
      </c>
      <c r="P38" s="39">
        <f ca="1">IF(I38&lt;H38,OFFSET(Очки!$A$20,2+H38-I38,IF(G38=1,13-H38,10+G38)),0)</f>
        <v>0</v>
      </c>
      <c r="Q38" s="39"/>
      <c r="R38" s="90"/>
      <c r="S38" s="123">
        <f t="shared" ca="1" si="0"/>
        <v>1.5</v>
      </c>
    </row>
    <row r="39" spans="1:19" ht="15.75">
      <c r="A39" s="132">
        <f ca="1">RANK(S39,S$6:OFFSET(S$6,0,0,COUNTA(B$6:B$46)))</f>
        <v>33</v>
      </c>
      <c r="B39" s="47" t="s">
        <v>172</v>
      </c>
      <c r="C39" s="33">
        <v>5</v>
      </c>
      <c r="D39" s="42">
        <v>2</v>
      </c>
      <c r="E39" s="43">
        <v>4</v>
      </c>
      <c r="F39" s="44">
        <v>8</v>
      </c>
      <c r="G39" s="45">
        <v>3</v>
      </c>
      <c r="H39" s="46">
        <v>11</v>
      </c>
      <c r="I39" s="43">
        <v>10</v>
      </c>
      <c r="J39" s="95"/>
      <c r="K39" s="89">
        <f ca="1">OFFSET(Очки!$A$2,F39,D39+OFFSET(Очки!$A$18,0,$C$47-1)-1)</f>
        <v>6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OFFSET(Очки!$A$2,I39,G39+OFFSET(Очки!$A$18,0,$C$47-1)-1)</f>
        <v>0</v>
      </c>
      <c r="P39" s="39">
        <f ca="1">IF(I39&lt;H39,OFFSET(Очки!$A$20,2+H39-I39,IF(G39=1,13-H39,10+G39)),0)</f>
        <v>0.5</v>
      </c>
      <c r="Q39" s="39"/>
      <c r="R39" s="90">
        <v>-5</v>
      </c>
      <c r="S39" s="123">
        <f t="shared" ca="1" si="0"/>
        <v>1.5</v>
      </c>
    </row>
    <row r="40" spans="1:19" ht="15.75">
      <c r="A40" s="132">
        <f ca="1">RANK(S40,S$6:OFFSET(S$6,0,0,COUNTA(B$6:B$46)))</f>
        <v>35</v>
      </c>
      <c r="B40" s="48" t="s">
        <v>207</v>
      </c>
      <c r="C40" s="33">
        <v>15</v>
      </c>
      <c r="D40" s="42">
        <v>3</v>
      </c>
      <c r="E40" s="43">
        <v>10</v>
      </c>
      <c r="F40" s="44">
        <v>10</v>
      </c>
      <c r="G40" s="45">
        <v>3</v>
      </c>
      <c r="H40" s="46">
        <v>5</v>
      </c>
      <c r="I40" s="43">
        <v>7</v>
      </c>
      <c r="J40" s="95"/>
      <c r="K40" s="89">
        <f ca="1">OFFSET(Очки!$A$2,F40,D40+OFFSET(Очки!$A$18,0,$C$47-1)-1)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OFFSET(Очки!$A$2,I40,G40+OFFSET(Очки!$A$18,0,$C$47-1)-1)</f>
        <v>1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1</v>
      </c>
    </row>
    <row r="41" spans="1:19" ht="15.75">
      <c r="A41" s="132">
        <f ca="1">RANK(S41,S$6:OFFSET(S$6,0,0,COUNTA(B$6:B$46)))</f>
        <v>36</v>
      </c>
      <c r="B41" s="109" t="s">
        <v>191</v>
      </c>
      <c r="C41" s="33">
        <v>15</v>
      </c>
      <c r="D41" s="42">
        <v>3</v>
      </c>
      <c r="E41" s="43">
        <v>6</v>
      </c>
      <c r="F41" s="44">
        <v>11</v>
      </c>
      <c r="G41" s="45">
        <v>3</v>
      </c>
      <c r="H41" s="46">
        <v>6</v>
      </c>
      <c r="I41" s="43">
        <v>9</v>
      </c>
      <c r="J41" s="95"/>
      <c r="K41" s="89">
        <f ca="1">OFFSET(Очки!$A$2,F41,D41+OFFSET(Очки!$A$18,0,$C$47-1)-1)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OFFSET(Очки!$A$2,I41,G41+OFFSET(Очки!$A$18,0,$C$47-1)-1)</f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0</v>
      </c>
    </row>
    <row r="42" spans="1:19" ht="15.75" hidden="1">
      <c r="A42" s="132">
        <f ca="1">RANK(S42,S$6:OFFSET(S$6,0,0,COUNTA(B$6:B$46)))</f>
        <v>36</v>
      </c>
      <c r="B42" s="109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OFFSET(Очки!$A$2,F42,D42+OFFSET(Очки!$A$18,0,$C$47-1)-1)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OFFSET(Очки!$A$2,I42,G42+OFFSET(Очки!$A$18,0,$C$47-1)-1)</f>
        <v>0</v>
      </c>
      <c r="P42" s="39">
        <f ca="1">IF(I42&lt;H42,OFFSET(Очки!$A$20,2+H42-I42,IF(G42=1,13-H42,10+G42)),0)</f>
        <v>0</v>
      </c>
      <c r="Q42" s="39"/>
      <c r="R42" s="90"/>
      <c r="S42" s="123">
        <f ca="1">SUM(J42:R42)</f>
        <v>0</v>
      </c>
    </row>
    <row r="43" spans="1:19" ht="15.75" hidden="1">
      <c r="A43" s="132">
        <f ca="1">RANK(S43,S$6:OFFSET(S$6,0,0,COUNTA(B$6:B$46)))</f>
        <v>36</v>
      </c>
      <c r="B43" s="109"/>
      <c r="C43" s="33"/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OFFSET(Очки!$A$2,F43,D43+OFFSET(Очки!$A$18,0,$C$47-1)-1)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OFFSET(Очки!$A$2,I43,G43+OFFSET(Очки!$A$18,0,$C$47-1)-1)</f>
        <v>0</v>
      </c>
      <c r="P43" s="39">
        <f ca="1">IF(I43&lt;H43,OFFSET(Очки!$A$20,2+H43-I43,IF(G43=1,13-H43,10+G43)),0)</f>
        <v>0</v>
      </c>
      <c r="Q43" s="39"/>
      <c r="R43" s="90"/>
      <c r="S43" s="123">
        <f ca="1">SUM(J43:R43)</f>
        <v>0</v>
      </c>
    </row>
    <row r="44" spans="1:19" ht="15.75" hidden="1">
      <c r="A44" s="132">
        <f ca="1">RANK(S44,S$6:OFFSET(S$6,0,0,COUNTA(B$6:B$46)))</f>
        <v>36</v>
      </c>
      <c r="B44" s="109"/>
      <c r="C44" s="33"/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OFFSET(Очки!$A$2,F44,D44+OFFSET(Очки!$A$18,0,$C$47-1)-1)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OFFSET(Очки!$A$2,I44,G44+OFFSET(Очки!$A$18,0,$C$47-1)-1)</f>
        <v>0</v>
      </c>
      <c r="P44" s="39">
        <f ca="1">IF(I44&lt;H44,OFFSET(Очки!$A$20,2+H44-I44,IF(G44=1,13-H44,10+G44)),0)</f>
        <v>0</v>
      </c>
      <c r="Q44" s="39"/>
      <c r="R44" s="90"/>
      <c r="S44" s="123">
        <f ca="1">SUM(J44:R44)</f>
        <v>0</v>
      </c>
    </row>
    <row r="45" spans="1:19" ht="15.75" hidden="1">
      <c r="A45" s="132">
        <f ca="1">RANK(S45,S$6:OFFSET(S$6,0,0,COUNTA(B$6:B$46)))</f>
        <v>36</v>
      </c>
      <c r="B45" s="109"/>
      <c r="C45" s="33"/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OFFSET(Очки!$A$2,F45,D45+OFFSET(Очки!$A$18,0,$C$47-1)-1)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OFFSET(Очки!$A$2,I45,G45+OFFSET(Очки!$A$18,0,$C$47-1)-1)</f>
        <v>0</v>
      </c>
      <c r="P45" s="39">
        <f ca="1">IF(I45&lt;H45,OFFSET(Очки!$A$20,2+H45-I45,IF(G45=1,13-H45,10+G45)),0)</f>
        <v>0</v>
      </c>
      <c r="Q45" s="39"/>
      <c r="R45" s="90"/>
      <c r="S45" s="123">
        <f ca="1">SUM(J45:R45)</f>
        <v>0</v>
      </c>
    </row>
    <row r="46" spans="1:19" ht="15.75" hidden="1">
      <c r="A46" s="132">
        <f ca="1">RANK(S46,S$6:OFFSET(S$6,0,0,COUNTA(B$6:B$46)))</f>
        <v>36</v>
      </c>
      <c r="B46" s="47"/>
      <c r="C46" s="33"/>
      <c r="D46" s="42"/>
      <c r="E46" s="43"/>
      <c r="F46" s="44"/>
      <c r="G46" s="45"/>
      <c r="H46" s="46"/>
      <c r="I46" s="43"/>
      <c r="J46" s="95"/>
      <c r="K46" s="89">
        <f ca="1">OFFSET(Очки!$A$2,F46,D46+OFFSET(Очки!$A$18,0,$C$47-1)-1)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OFFSET(Очки!$A$2,I46,G46+OFFSET(Очки!$A$18,0,$C$47-1)-1)</f>
        <v>0</v>
      </c>
      <c r="P46" s="39">
        <f ca="1">IF(I46&lt;H46,OFFSET(Очки!$A$20,2+H46-I46,IF(G46=1,13-H46,10+G46)),0)</f>
        <v>0</v>
      </c>
      <c r="Q46" s="39"/>
      <c r="R46" s="90"/>
      <c r="S46" s="123">
        <f ca="1">SUM(J46:R46)</f>
        <v>0</v>
      </c>
    </row>
    <row r="47" spans="1:19" ht="15.75">
      <c r="A47" s="60"/>
      <c r="B47" s="61" t="s">
        <v>45</v>
      </c>
      <c r="C47" s="61">
        <f>COUNTA(B6:B46)</f>
        <v>36</v>
      </c>
      <c r="D47" s="62"/>
      <c r="E47" s="62"/>
      <c r="F47" s="63"/>
      <c r="G47" s="63"/>
      <c r="H47" s="63"/>
      <c r="I47" s="62"/>
      <c r="J47" s="63"/>
      <c r="K47" s="63"/>
      <c r="L47" s="63"/>
      <c r="M47" s="63"/>
      <c r="N47" s="63"/>
      <c r="O47" s="63"/>
      <c r="P47" s="63"/>
      <c r="Q47" s="63"/>
      <c r="R47" s="63"/>
      <c r="S47" s="63"/>
    </row>
  </sheetData>
  <sortState ref="A6:S41">
    <sortCondition descending="1" ref="S6:S4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6">
    <cfRule type="expression" dxfId="11" priority="2">
      <formula>AND(E6&gt;F6,L6=0)</formula>
    </cfRule>
  </conditionalFormatting>
  <conditionalFormatting sqref="P6:P46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S39"/>
  <sheetViews>
    <sheetView topLeftCell="A2" zoomScale="60" zoomScaleNormal="60" workbookViewId="0">
      <selection activeCell="B36" sqref="B36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218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>
      <c r="A5" s="149"/>
      <c r="B5" s="150"/>
      <c r="C5" s="154"/>
      <c r="D5" s="163"/>
      <c r="E5" s="165"/>
      <c r="F5" s="167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132">
        <f ca="1">RANK(S6,S$6:OFFSET(S$6,0,0,COUNTA(B$6:B$38)))</f>
        <v>1</v>
      </c>
      <c r="B6" s="47" t="s">
        <v>211</v>
      </c>
      <c r="C6" s="33">
        <v>5</v>
      </c>
      <c r="D6" s="42">
        <v>1</v>
      </c>
      <c r="E6" s="43">
        <v>11</v>
      </c>
      <c r="F6" s="44">
        <v>2</v>
      </c>
      <c r="G6" s="45">
        <v>1</v>
      </c>
      <c r="H6" s="46">
        <v>7</v>
      </c>
      <c r="I6" s="43">
        <v>3</v>
      </c>
      <c r="J6" s="95">
        <v>2.5</v>
      </c>
      <c r="K6" s="89">
        <f ca="1">OFFSET(Очки!$A$2,F6,D6+OFFSET(Очки!$A$18,0,$C$39-1)-1)</f>
        <v>16</v>
      </c>
      <c r="L6" s="39">
        <f ca="1">IF(F6&lt;E6,OFFSET(Очки!$A$20,2+E6-F6,IF(D6=1,13-E6,10+D6)),0)</f>
        <v>9.4</v>
      </c>
      <c r="M6" s="39">
        <v>0.5</v>
      </c>
      <c r="N6" s="92"/>
      <c r="O6" s="89">
        <f ca="1">OFFSET(Очки!$A$2,I6,G6+OFFSET(Очки!$A$18,0,$C$39-1)-1)</f>
        <v>15</v>
      </c>
      <c r="P6" s="39">
        <f ca="1">IF(I6&lt;H6,OFFSET(Очки!$A$20,2+H6-I6,IF(G6=1,13-H6,10+G6)),0)</f>
        <v>3.8</v>
      </c>
      <c r="Q6" s="39">
        <v>2</v>
      </c>
      <c r="R6" s="90">
        <f>-4-2</f>
        <v>-6</v>
      </c>
      <c r="S6" s="123">
        <f t="shared" ref="S6:S38" ca="1" si="0">SUM(J6:R6)</f>
        <v>43.199999999999996</v>
      </c>
    </row>
    <row r="7" spans="1:19" ht="15.75">
      <c r="A7" s="132">
        <f ca="1">RANK(S7,S$6:OFFSET(S$6,0,0,COUNTA(B$6:B$38)))</f>
        <v>2</v>
      </c>
      <c r="B7" s="47" t="s">
        <v>222</v>
      </c>
      <c r="C7" s="33">
        <v>7.5</v>
      </c>
      <c r="D7" s="42">
        <v>1</v>
      </c>
      <c r="E7" s="43">
        <v>8</v>
      </c>
      <c r="F7" s="44">
        <v>6</v>
      </c>
      <c r="G7" s="45">
        <v>1</v>
      </c>
      <c r="H7" s="46">
        <v>11</v>
      </c>
      <c r="I7" s="43">
        <v>4</v>
      </c>
      <c r="J7" s="95">
        <v>1</v>
      </c>
      <c r="K7" s="89">
        <f ca="1">OFFSET(Очки!$A$2,F7,D7+OFFSET(Очки!$A$18,0,$C$39-1)-1)</f>
        <v>12.5</v>
      </c>
      <c r="L7" s="39">
        <f ca="1">IF(F7&lt;E7,OFFSET(Очки!$A$20,2+E7-F7,IF(D7=1,13-E7,10+D7)),0)</f>
        <v>2.2999999999999998</v>
      </c>
      <c r="M7" s="39">
        <v>2.5</v>
      </c>
      <c r="N7" s="92"/>
      <c r="O7" s="89">
        <f ca="1">OFFSET(Очки!$A$2,I7,G7+OFFSET(Очки!$A$18,0,$C$39-1)-1)</f>
        <v>14</v>
      </c>
      <c r="P7" s="39">
        <f ca="1">IF(I7&lt;H7,OFFSET(Очки!$A$20,2+H7-I7,IF(G7=1,13-H7,10+G7)),0)</f>
        <v>7.9</v>
      </c>
      <c r="Q7" s="39">
        <v>1</v>
      </c>
      <c r="R7" s="90"/>
      <c r="S7" s="123">
        <f t="shared" ca="1" si="0"/>
        <v>41.199999999999996</v>
      </c>
    </row>
    <row r="8" spans="1:19" ht="15.75">
      <c r="A8" s="132">
        <f ca="1">RANK(S8,S$6:OFFSET(S$6,0,0,COUNTA(B$6:B$38)))</f>
        <v>3</v>
      </c>
      <c r="B8" s="47" t="s">
        <v>223</v>
      </c>
      <c r="C8" s="33">
        <v>5</v>
      </c>
      <c r="D8" s="42">
        <v>1</v>
      </c>
      <c r="E8" s="43">
        <v>9</v>
      </c>
      <c r="F8" s="44">
        <v>4</v>
      </c>
      <c r="G8" s="45">
        <v>1</v>
      </c>
      <c r="H8" s="46">
        <v>6</v>
      </c>
      <c r="I8" s="43">
        <v>2</v>
      </c>
      <c r="J8" s="95">
        <v>1.5</v>
      </c>
      <c r="K8" s="89">
        <f ca="1">OFFSET(Очки!$A$2,F8,D8+OFFSET(Очки!$A$18,0,$C$39-1)-1)</f>
        <v>14</v>
      </c>
      <c r="L8" s="39">
        <f ca="1">IF(F8&lt;E8,OFFSET(Очки!$A$20,2+E8-F8,IF(D8=1,13-E8,10+D8)),0)</f>
        <v>5.4</v>
      </c>
      <c r="M8" s="39"/>
      <c r="N8" s="92">
        <v>-4</v>
      </c>
      <c r="O8" s="89">
        <f ca="1">OFFSET(Очки!$A$2,I8,G8+OFFSET(Очки!$A$18,0,$C$39-1)-1)</f>
        <v>16</v>
      </c>
      <c r="P8" s="39">
        <f ca="1">IF(I8&lt;H8,OFFSET(Очки!$A$20,2+H8-I8,IF(G8=1,13-H8,10+G8)),0)</f>
        <v>3.4000000000000004</v>
      </c>
      <c r="Q8" s="39">
        <v>2.5</v>
      </c>
      <c r="R8" s="90"/>
      <c r="S8" s="123">
        <f t="shared" ca="1" si="0"/>
        <v>38.799999999999997</v>
      </c>
    </row>
    <row r="9" spans="1:19" ht="15.75">
      <c r="A9" s="132">
        <f ca="1">RANK(S9,S$6:OFFSET(S$6,0,0,COUNTA(B$6:B$38)))</f>
        <v>4</v>
      </c>
      <c r="B9" s="47" t="s">
        <v>48</v>
      </c>
      <c r="C9" s="33" t="s">
        <v>44</v>
      </c>
      <c r="D9" s="42">
        <v>1</v>
      </c>
      <c r="E9" s="43">
        <v>5</v>
      </c>
      <c r="F9" s="44">
        <v>1</v>
      </c>
      <c r="G9" s="45">
        <v>1</v>
      </c>
      <c r="H9" s="46">
        <v>3</v>
      </c>
      <c r="I9" s="43">
        <v>5</v>
      </c>
      <c r="J9" s="95"/>
      <c r="K9" s="89">
        <f ca="1">OFFSET(Очки!$A$2,F9,D9+OFFSET(Очки!$A$18,0,$C$39-1)-1)</f>
        <v>17</v>
      </c>
      <c r="L9" s="39">
        <f ca="1">IF(F9&lt;E9,OFFSET(Очки!$A$20,2+E9-F9,IF(D9=1,13-E9,10+D9)),0)</f>
        <v>3.1000000000000005</v>
      </c>
      <c r="M9" s="39"/>
      <c r="N9" s="92"/>
      <c r="O9" s="89">
        <f ca="1">OFFSET(Очки!$A$2,I9,G9+OFFSET(Очки!$A$18,0,$C$39-1)-1)</f>
        <v>13</v>
      </c>
      <c r="P9" s="39">
        <f ca="1">IF(I9&lt;H9,OFFSET(Очки!$A$20,2+H9-I9,IF(G9=1,13-H9,10+G9)),0)</f>
        <v>0</v>
      </c>
      <c r="Q9" s="39"/>
      <c r="R9" s="90"/>
      <c r="S9" s="123">
        <f t="shared" ca="1" si="0"/>
        <v>33.1</v>
      </c>
    </row>
    <row r="10" spans="1:19" ht="15.75">
      <c r="A10" s="132">
        <f ca="1">RANK(S10,S$6:OFFSET(S$6,0,0,COUNTA(B$6:B$38)))</f>
        <v>5</v>
      </c>
      <c r="B10" s="41" t="s">
        <v>51</v>
      </c>
      <c r="C10" s="33" t="s">
        <v>44</v>
      </c>
      <c r="D10" s="42">
        <v>2</v>
      </c>
      <c r="E10" s="43">
        <v>1</v>
      </c>
      <c r="F10" s="44">
        <v>2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OFFSET(Очки!$A$2,F10,D10+OFFSET(Очки!$A$18,0,$C$39-1)-1)</f>
        <v>10.5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OFFSET(Очки!$A$2,I10,G10+OFFSET(Очки!$A$18,0,$C$39-1)-1)</f>
        <v>17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27.5</v>
      </c>
    </row>
    <row r="11" spans="1:19" ht="15.75">
      <c r="A11" s="132">
        <f ca="1">RANK(S11,S$6:OFFSET(S$6,0,0,COUNTA(B$6:B$38)))</f>
        <v>6</v>
      </c>
      <c r="B11" s="47" t="s">
        <v>183</v>
      </c>
      <c r="C11" s="33">
        <v>15</v>
      </c>
      <c r="D11" s="42">
        <v>3</v>
      </c>
      <c r="E11" s="43">
        <v>5</v>
      </c>
      <c r="F11" s="44">
        <v>1</v>
      </c>
      <c r="G11" s="45">
        <v>1</v>
      </c>
      <c r="H11" s="46">
        <v>10</v>
      </c>
      <c r="I11" s="43">
        <v>7</v>
      </c>
      <c r="J11" s="95"/>
      <c r="K11" s="89">
        <f ca="1">OFFSET(Очки!$A$2,F11,D11+OFFSET(Очки!$A$18,0,$C$39-1)-1)</f>
        <v>6</v>
      </c>
      <c r="L11" s="39">
        <f ca="1">IF(F11&lt;E11,OFFSET(Очки!$A$20,2+E11-F11,IF(D11=1,13-E11,10+D11)),0)</f>
        <v>2</v>
      </c>
      <c r="M11" s="39">
        <v>2</v>
      </c>
      <c r="N11" s="92"/>
      <c r="O11" s="89">
        <f ca="1">OFFSET(Очки!$A$2,I11,G11+OFFSET(Очки!$A$18,0,$C$39-1)-1)</f>
        <v>12</v>
      </c>
      <c r="P11" s="39">
        <f ca="1">IF(I11&lt;H11,OFFSET(Очки!$A$20,2+H11-I11,IF(G11=1,13-H11,10+G11)),0)</f>
        <v>3.5999999999999996</v>
      </c>
      <c r="Q11" s="39">
        <v>1.5</v>
      </c>
      <c r="R11" s="90"/>
      <c r="S11" s="123">
        <f t="shared" ca="1" si="0"/>
        <v>27.1</v>
      </c>
    </row>
    <row r="12" spans="1:19" ht="15.75">
      <c r="A12" s="132">
        <f ca="1">RANK(S12,S$6:OFFSET(S$6,0,0,COUNTA(B$6:B$38)))</f>
        <v>7</v>
      </c>
      <c r="B12" s="109" t="s">
        <v>165</v>
      </c>
      <c r="C12" s="33">
        <v>17.5</v>
      </c>
      <c r="D12" s="42">
        <v>2</v>
      </c>
      <c r="E12" s="43">
        <v>6</v>
      </c>
      <c r="F12" s="44">
        <v>1</v>
      </c>
      <c r="G12" s="45">
        <v>1</v>
      </c>
      <c r="H12" s="46">
        <v>8</v>
      </c>
      <c r="I12" s="43">
        <v>10</v>
      </c>
      <c r="J12" s="95"/>
      <c r="K12" s="89">
        <f ca="1">OFFSET(Очки!$A$2,F12,D12+OFFSET(Очки!$A$18,0,$C$39-1)-1)</f>
        <v>11.5</v>
      </c>
      <c r="L12" s="39">
        <f ca="1">IF(F12&lt;E12,OFFSET(Очки!$A$20,2+E12-F12,IF(D12=1,13-E12,10+D12)),0)</f>
        <v>3.5</v>
      </c>
      <c r="M12" s="39">
        <v>1</v>
      </c>
      <c r="N12" s="92"/>
      <c r="O12" s="89">
        <f ca="1">OFFSET(Очки!$A$2,I12,G12+OFFSET(Очки!$A$18,0,$C$39-1)-1)</f>
        <v>10.5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26.5</v>
      </c>
    </row>
    <row r="13" spans="1:19" ht="15.75">
      <c r="A13" s="132">
        <f ca="1">RANK(S13,S$6:OFFSET(S$6,0,0,COUNTA(B$6:B$38)))</f>
        <v>8</v>
      </c>
      <c r="B13" s="48" t="s">
        <v>175</v>
      </c>
      <c r="C13" s="33">
        <v>20</v>
      </c>
      <c r="D13" s="42">
        <v>1</v>
      </c>
      <c r="E13" s="43">
        <v>10</v>
      </c>
      <c r="F13" s="44">
        <v>7</v>
      </c>
      <c r="G13" s="45">
        <v>2</v>
      </c>
      <c r="H13" s="46">
        <v>1</v>
      </c>
      <c r="I13" s="43">
        <v>8</v>
      </c>
      <c r="J13" s="95">
        <v>2</v>
      </c>
      <c r="K13" s="89">
        <f ca="1">OFFSET(Очки!$A$2,F13,D13+OFFSET(Очки!$A$18,0,$C$39-1)-1)</f>
        <v>12</v>
      </c>
      <c r="L13" s="39">
        <f ca="1">IF(F13&lt;E13,OFFSET(Очки!$A$20,2+E13-F13,IF(D13=1,13-E13,10+D13)),0)</f>
        <v>3.5999999999999996</v>
      </c>
      <c r="M13" s="39"/>
      <c r="N13" s="92"/>
      <c r="O13" s="89">
        <f ca="1">OFFSET(Очки!$A$2,I13,G13+OFFSET(Очки!$A$18,0,$C$39-1)-1)</f>
        <v>6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23.6</v>
      </c>
    </row>
    <row r="14" spans="1:19" ht="15.75">
      <c r="A14" s="132">
        <f ca="1">RANK(S14,S$6:OFFSET(S$6,0,0,COUNTA(B$6:B$38)))</f>
        <v>9</v>
      </c>
      <c r="B14" s="109" t="s">
        <v>144</v>
      </c>
      <c r="C14" s="33" t="s">
        <v>44</v>
      </c>
      <c r="D14" s="42">
        <v>1</v>
      </c>
      <c r="E14" s="43">
        <v>7</v>
      </c>
      <c r="F14" s="44">
        <v>10</v>
      </c>
      <c r="G14" s="45">
        <v>1</v>
      </c>
      <c r="H14" s="46">
        <v>9</v>
      </c>
      <c r="I14" s="43">
        <v>9</v>
      </c>
      <c r="J14" s="95">
        <v>0.5</v>
      </c>
      <c r="K14" s="89">
        <f ca="1">OFFSET(Очки!$A$2,F14,D14+OFFSET(Очки!$A$18,0,$C$39-1)-1)</f>
        <v>10.5</v>
      </c>
      <c r="L14" s="39">
        <f ca="1">IF(F14&lt;E14,OFFSET(Очки!$A$20,2+E14-F14,IF(D14=1,13-E14,10+D14)),0)</f>
        <v>0</v>
      </c>
      <c r="M14" s="39">
        <v>1.5</v>
      </c>
      <c r="N14" s="92"/>
      <c r="O14" s="89">
        <f ca="1">OFFSET(Очки!$A$2,I14,G14+OFFSET(Очки!$A$18,0,$C$39-1)-1)</f>
        <v>11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23.5</v>
      </c>
    </row>
    <row r="15" spans="1:19" ht="15.75">
      <c r="A15" s="132">
        <f ca="1">RANK(S15,S$6:OFFSET(S$6,0,0,COUNTA(B$6:B$38)))</f>
        <v>10</v>
      </c>
      <c r="B15" s="48" t="s">
        <v>210</v>
      </c>
      <c r="C15" s="33">
        <v>12.5</v>
      </c>
      <c r="D15" s="42">
        <v>2</v>
      </c>
      <c r="E15" s="43">
        <v>7</v>
      </c>
      <c r="F15" s="44">
        <v>3</v>
      </c>
      <c r="G15" s="45">
        <v>1</v>
      </c>
      <c r="H15" s="46">
        <v>4</v>
      </c>
      <c r="I15" s="43">
        <v>7</v>
      </c>
      <c r="J15" s="95"/>
      <c r="K15" s="89">
        <f ca="1">OFFSET(Очки!$A$2,F15,D15+OFFSET(Очки!$A$18,0,$C$39-1)-1)</f>
        <v>9.5</v>
      </c>
      <c r="L15" s="39">
        <f ca="1">IF(F15&lt;E15,OFFSET(Очки!$A$20,2+E15-F15,IF(D15=1,13-E15,10+D15)),0)</f>
        <v>2.8</v>
      </c>
      <c r="M15" s="39"/>
      <c r="N15" s="92"/>
      <c r="O15" s="89">
        <f ca="1">OFFSET(Очки!$A$2,I15,G15+OFFSET(Очки!$A$18,0,$C$39-1)-1)</f>
        <v>12</v>
      </c>
      <c r="P15" s="39">
        <f ca="1">IF(I15&lt;H15,OFFSET(Очки!$A$20,2+H15-I15,IF(G15=1,13-H15,10+G15)),0)</f>
        <v>0</v>
      </c>
      <c r="Q15" s="39"/>
      <c r="R15" s="90">
        <v>-2</v>
      </c>
      <c r="S15" s="123">
        <f t="shared" ca="1" si="0"/>
        <v>22.3</v>
      </c>
    </row>
    <row r="16" spans="1:19" ht="15.75">
      <c r="A16" s="132">
        <f ca="1">RANK(S16,S$6:OFFSET(S$6,0,0,COUNTA(B$6:B$38)))</f>
        <v>11</v>
      </c>
      <c r="B16" s="109" t="s">
        <v>191</v>
      </c>
      <c r="C16" s="33">
        <v>15</v>
      </c>
      <c r="D16" s="42">
        <v>3</v>
      </c>
      <c r="E16" s="43">
        <v>11</v>
      </c>
      <c r="F16" s="44">
        <v>3</v>
      </c>
      <c r="G16" s="45">
        <v>1</v>
      </c>
      <c r="H16" s="46">
        <v>2</v>
      </c>
      <c r="I16" s="43">
        <v>5</v>
      </c>
      <c r="J16" s="95"/>
      <c r="K16" s="89">
        <f ca="1">OFFSET(Очки!$A$2,F16,D16+OFFSET(Очки!$A$18,0,$C$39-1)-1)</f>
        <v>4</v>
      </c>
      <c r="L16" s="39">
        <f ca="1">IF(F16&lt;E16,OFFSET(Очки!$A$20,2+E16-F16,IF(D16=1,13-E16,10+D16)),0)</f>
        <v>4</v>
      </c>
      <c r="M16" s="39"/>
      <c r="N16" s="92"/>
      <c r="O16" s="89">
        <f ca="1">OFFSET(Очки!$A$2,I16,G16+OFFSET(Очки!$A$18,0,$C$39-1)-1)</f>
        <v>13</v>
      </c>
      <c r="P16" s="39">
        <f ca="1">IF(I16&lt;H16,OFFSET(Очки!$A$20,2+H16-I16,IF(G16=1,13-H16,10+G16)),0)</f>
        <v>0</v>
      </c>
      <c r="Q16" s="39"/>
      <c r="R16" s="90"/>
      <c r="S16" s="123">
        <f t="shared" ca="1" si="0"/>
        <v>21</v>
      </c>
    </row>
    <row r="17" spans="1:19" ht="15.75">
      <c r="A17" s="132">
        <f ca="1">RANK(S17,S$6:OFFSET(S$6,0,0,COUNTA(B$6:B$38)))</f>
        <v>12</v>
      </c>
      <c r="B17" s="47" t="s">
        <v>59</v>
      </c>
      <c r="C17" s="33" t="s">
        <v>44</v>
      </c>
      <c r="D17" s="42">
        <v>1</v>
      </c>
      <c r="E17" s="43">
        <v>3</v>
      </c>
      <c r="F17" s="44">
        <v>2</v>
      </c>
      <c r="G17" s="45">
        <v>2</v>
      </c>
      <c r="H17" s="46">
        <v>11</v>
      </c>
      <c r="I17" s="43">
        <v>10</v>
      </c>
      <c r="J17" s="95"/>
      <c r="K17" s="89">
        <f ca="1">OFFSET(Очки!$A$2,F17,D17+OFFSET(Очки!$A$18,0,$C$39-1)-1)</f>
        <v>16</v>
      </c>
      <c r="L17" s="39">
        <f ca="1">IF(F17&lt;E17,OFFSET(Очки!$A$20,2+E17-F17,IF(D17=1,13-E17,10+D17)),0)</f>
        <v>0.7</v>
      </c>
      <c r="M17" s="39"/>
      <c r="N17" s="92">
        <v>-2</v>
      </c>
      <c r="O17" s="89">
        <f ca="1">OFFSET(Очки!$A$2,I17,G17+OFFSET(Очки!$A$18,0,$C$39-1)-1)</f>
        <v>5</v>
      </c>
      <c r="P17" s="39">
        <f ca="1">IF(I17&lt;H17,OFFSET(Очки!$A$20,2+H17-I17,IF(G17=1,13-H17,10+G17)),0)</f>
        <v>0.7</v>
      </c>
      <c r="Q17" s="39">
        <v>0.5</v>
      </c>
      <c r="R17" s="90"/>
      <c r="S17" s="123">
        <f t="shared" ca="1" si="0"/>
        <v>20.9</v>
      </c>
    </row>
    <row r="18" spans="1:19" ht="15.75">
      <c r="A18" s="132">
        <f ca="1">RANK(S18,S$6:OFFSET(S$6,0,0,COUNTA(B$6:B$38)))</f>
        <v>13</v>
      </c>
      <c r="B18" s="109" t="s">
        <v>180</v>
      </c>
      <c r="C18" s="33" t="s">
        <v>44</v>
      </c>
      <c r="D18" s="42">
        <v>1</v>
      </c>
      <c r="E18" s="43">
        <v>2</v>
      </c>
      <c r="F18" s="44">
        <v>7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OFFSET(Очки!$A$2,F18,D18+OFFSET(Очки!$A$18,0,$C$39-1)-1)</f>
        <v>12</v>
      </c>
      <c r="L18" s="39">
        <f ca="1">IF(F18&lt;E18,OFFSET(Очки!$A$20,2+E18-F18,IF(D18=1,13-E18,10+D18)),0)</f>
        <v>0</v>
      </c>
      <c r="M18" s="39"/>
      <c r="N18" s="92">
        <v>-4</v>
      </c>
      <c r="O18" s="89">
        <f ca="1">OFFSET(Очки!$A$2,I18,G18+OFFSET(Очки!$A$18,0,$C$39-1)-1)</f>
        <v>11.5</v>
      </c>
      <c r="P18" s="39">
        <f ca="1">IF(I18&lt;H18,OFFSET(Очки!$A$20,2+H18-I18,IF(G18=1,13-H18,10+G18)),0)</f>
        <v>0.7</v>
      </c>
      <c r="Q18" s="39"/>
      <c r="R18" s="90"/>
      <c r="S18" s="123">
        <f t="shared" ca="1" si="0"/>
        <v>20.2</v>
      </c>
    </row>
    <row r="19" spans="1:19" ht="15.75">
      <c r="A19" s="132">
        <f ca="1">RANK(S19,S$6:OFFSET(S$6,0,0,COUNTA(B$6:B$38)))</f>
        <v>14</v>
      </c>
      <c r="B19" s="131" t="s">
        <v>221</v>
      </c>
      <c r="C19" s="33">
        <v>2.5</v>
      </c>
      <c r="D19" s="42">
        <v>1</v>
      </c>
      <c r="E19" s="43">
        <v>6</v>
      </c>
      <c r="F19" s="44">
        <v>5</v>
      </c>
      <c r="G19" s="45">
        <v>2</v>
      </c>
      <c r="H19" s="46">
        <v>7</v>
      </c>
      <c r="I19" s="43">
        <v>9</v>
      </c>
      <c r="J19" s="95"/>
      <c r="K19" s="89">
        <f ca="1">OFFSET(Очки!$A$2,F19,D19+OFFSET(Очки!$A$18,0,$C$39-1)-1)</f>
        <v>13</v>
      </c>
      <c r="L19" s="39">
        <f ca="1">IF(F19&lt;E19,OFFSET(Очки!$A$20,2+E19-F19,IF(D19=1,13-E19,10+D19)),0)</f>
        <v>1</v>
      </c>
      <c r="M19" s="39"/>
      <c r="N19" s="92"/>
      <c r="O19" s="89">
        <f ca="1">OFFSET(Очки!$A$2,I19,G19+OFFSET(Очки!$A$18,0,$C$39-1)-1)</f>
        <v>5.5</v>
      </c>
      <c r="P19" s="39">
        <f ca="1">IF(I19&lt;H19,OFFSET(Очки!$A$20,2+H19-I19,IF(G19=1,13-H19,10+G19)),0)</f>
        <v>0</v>
      </c>
      <c r="Q19" s="39"/>
      <c r="R19" s="90"/>
      <c r="S19" s="123">
        <f t="shared" ca="1" si="0"/>
        <v>19.5</v>
      </c>
    </row>
    <row r="20" spans="1:19" ht="15.75">
      <c r="A20" s="132">
        <f ca="1">RANK(S20,S$6:OFFSET(S$6,0,0,COUNTA(B$6:B$38)))</f>
        <v>15</v>
      </c>
      <c r="B20" s="109" t="s">
        <v>126</v>
      </c>
      <c r="C20" s="33">
        <v>10</v>
      </c>
      <c r="D20" s="42">
        <v>3</v>
      </c>
      <c r="E20" s="43">
        <v>7</v>
      </c>
      <c r="F20" s="44">
        <v>4</v>
      </c>
      <c r="G20" s="45">
        <v>2</v>
      </c>
      <c r="H20" s="46">
        <v>8</v>
      </c>
      <c r="I20" s="43">
        <v>2</v>
      </c>
      <c r="J20" s="95"/>
      <c r="K20" s="89">
        <f ca="1">OFFSET(Очки!$A$2,F20,D20+OFFSET(Очки!$A$18,0,$C$39-1)-1)</f>
        <v>3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OFFSET(Очки!$A$2,I20,G20+OFFSET(Очки!$A$18,0,$C$39-1)-1)</f>
        <v>10.5</v>
      </c>
      <c r="P20" s="39">
        <f ca="1">IF(I20&lt;H20,OFFSET(Очки!$A$20,2+H20-I20,IF(G20=1,13-H20,10+G20)),0)</f>
        <v>4.2</v>
      </c>
      <c r="Q20" s="39"/>
      <c r="R20" s="90"/>
      <c r="S20" s="123">
        <f t="shared" ca="1" si="0"/>
        <v>19.2</v>
      </c>
    </row>
    <row r="21" spans="1:19" ht="15.75">
      <c r="A21" s="132">
        <f ca="1">RANK(S21,S$6:OFFSET(S$6,0,0,COUNTA(B$6:B$38)))</f>
        <v>16</v>
      </c>
      <c r="B21" s="47" t="s">
        <v>186</v>
      </c>
      <c r="C21" s="33" t="s">
        <v>44</v>
      </c>
      <c r="D21" s="42">
        <v>1</v>
      </c>
      <c r="E21" s="43">
        <v>4</v>
      </c>
      <c r="F21" s="44">
        <v>11</v>
      </c>
      <c r="G21" s="45">
        <v>2</v>
      </c>
      <c r="H21" s="46">
        <v>3</v>
      </c>
      <c r="I21" s="43">
        <v>4</v>
      </c>
      <c r="J21" s="95"/>
      <c r="K21" s="89">
        <f ca="1">OFFSET(Очки!$A$2,F21,D21+OFFSET(Очки!$A$18,0,$C$39-1)-1)</f>
        <v>10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8.5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18.5</v>
      </c>
    </row>
    <row r="22" spans="1:19" ht="15.75">
      <c r="A22" s="132">
        <f ca="1">RANK(S22,S$6:OFFSET(S$6,0,0,COUNTA(B$6:B$38)))</f>
        <v>17</v>
      </c>
      <c r="B22" s="47" t="s">
        <v>113</v>
      </c>
      <c r="C22" s="33" t="s">
        <v>44</v>
      </c>
      <c r="D22" s="42">
        <v>1</v>
      </c>
      <c r="E22" s="43">
        <v>1</v>
      </c>
      <c r="F22" s="44">
        <v>9</v>
      </c>
      <c r="G22" s="45">
        <v>3</v>
      </c>
      <c r="H22" s="46">
        <v>3</v>
      </c>
      <c r="I22" s="43">
        <v>1</v>
      </c>
      <c r="J22" s="95"/>
      <c r="K22" s="89">
        <f ca="1">OFFSET(Очки!$A$2,F22,D22+OFFSET(Очки!$A$18,0,$C$39-1)-1)</f>
        <v>11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6</v>
      </c>
      <c r="P22" s="39">
        <f ca="1">IF(I22&lt;H22,OFFSET(Очки!$A$20,2+H22-I22,IF(G22=1,13-H22,10+G22)),0)</f>
        <v>1</v>
      </c>
      <c r="Q22" s="39"/>
      <c r="R22" s="90"/>
      <c r="S22" s="123">
        <f t="shared" ca="1" si="0"/>
        <v>18</v>
      </c>
    </row>
    <row r="23" spans="1:19" ht="15.75">
      <c r="A23" s="132">
        <f ca="1">RANK(S23,S$6:OFFSET(S$6,0,0,COUNTA(B$6:B$38)))</f>
        <v>18</v>
      </c>
      <c r="B23" s="109" t="s">
        <v>135</v>
      </c>
      <c r="C23" s="33" t="s">
        <v>44</v>
      </c>
      <c r="D23" s="42">
        <v>2</v>
      </c>
      <c r="E23" s="43">
        <v>8</v>
      </c>
      <c r="F23" s="44">
        <v>6</v>
      </c>
      <c r="G23" s="45">
        <v>2</v>
      </c>
      <c r="H23" s="46">
        <v>9</v>
      </c>
      <c r="I23" s="43">
        <v>7</v>
      </c>
      <c r="J23" s="95"/>
      <c r="K23" s="89">
        <f ca="1">OFFSET(Очки!$A$2,F23,D23+OFFSET(Очки!$A$18,0,$C$39-1)-1)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OFFSET(Очки!$A$2,I23,G23+OFFSET(Очки!$A$18,0,$C$39-1)-1)</f>
        <v>6.5</v>
      </c>
      <c r="P23" s="39">
        <f ca="1">IF(I23&lt;H23,OFFSET(Очки!$A$20,2+H23-I23,IF(G23=1,13-H23,10+G23)),0)</f>
        <v>1.4</v>
      </c>
      <c r="Q23" s="39"/>
      <c r="R23" s="90"/>
      <c r="S23" s="123">
        <f t="shared" ca="1" si="0"/>
        <v>16.3</v>
      </c>
    </row>
    <row r="24" spans="1:19" ht="15.75">
      <c r="A24" s="132">
        <f ca="1">RANK(S24,S$6:OFFSET(S$6,0,0,COUNTA(B$6:B$38)))</f>
        <v>18</v>
      </c>
      <c r="B24" s="47" t="s">
        <v>96</v>
      </c>
      <c r="C24" s="33" t="s">
        <v>44</v>
      </c>
      <c r="D24" s="42">
        <v>2</v>
      </c>
      <c r="E24" s="43">
        <v>11</v>
      </c>
      <c r="F24" s="44">
        <v>8</v>
      </c>
      <c r="G24" s="45">
        <v>2</v>
      </c>
      <c r="H24" s="46">
        <v>6</v>
      </c>
      <c r="I24" s="43">
        <v>5</v>
      </c>
      <c r="J24" s="95"/>
      <c r="K24" s="89">
        <f ca="1">OFFSET(Очки!$A$2,F24,D24+OFFSET(Очки!$A$18,0,$C$39-1)-1)</f>
        <v>6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OFFSET(Очки!$A$2,I24,G24+OFFSET(Очки!$A$18,0,$C$39-1)-1)</f>
        <v>7.5</v>
      </c>
      <c r="P24" s="39">
        <f ca="1">IF(I24&lt;H24,OFFSET(Очки!$A$20,2+H24-I24,IF(G24=1,13-H24,10+G24)),0)</f>
        <v>0.7</v>
      </c>
      <c r="Q24" s="39"/>
      <c r="R24" s="90"/>
      <c r="S24" s="123">
        <f t="shared" ca="1" si="0"/>
        <v>16.3</v>
      </c>
    </row>
    <row r="25" spans="1:19" ht="15.75">
      <c r="A25" s="132">
        <f ca="1">RANK(S25,S$6:OFFSET(S$6,0,0,COUNTA(B$6:B$38)))</f>
        <v>20</v>
      </c>
      <c r="B25" s="131" t="s">
        <v>224</v>
      </c>
      <c r="C25" s="33" t="s">
        <v>44</v>
      </c>
      <c r="D25" s="42">
        <v>2</v>
      </c>
      <c r="E25" s="43">
        <v>5</v>
      </c>
      <c r="F25" s="44">
        <v>4</v>
      </c>
      <c r="G25" s="45">
        <v>2</v>
      </c>
      <c r="H25" s="46">
        <v>5</v>
      </c>
      <c r="I25" s="43">
        <v>5</v>
      </c>
      <c r="J25" s="95"/>
      <c r="K25" s="89">
        <f ca="1">OFFSET(Очки!$A$2,F25,D25+OFFSET(Очки!$A$18,0,$C$39-1)-1)</f>
        <v>8.5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OFFSET(Очки!$A$2,I25,G25+OFFSET(Очки!$A$18,0,$C$39-1)-1)</f>
        <v>7.5</v>
      </c>
      <c r="P25" s="39">
        <f ca="1">IF(I25&lt;H25,OFFSET(Очки!$A$20,2+H25-I25,IF(G25=1,13-H25,10+G25)),0)</f>
        <v>0</v>
      </c>
      <c r="Q25" s="39"/>
      <c r="R25" s="90">
        <v>-4</v>
      </c>
      <c r="S25" s="123">
        <f t="shared" ca="1" si="0"/>
        <v>12.7</v>
      </c>
    </row>
    <row r="26" spans="1:19" ht="15.75">
      <c r="A26" s="132">
        <f ca="1">RANK(S26,S$6:OFFSET(S$6,0,0,COUNTA(B$6:B$38)))</f>
        <v>21</v>
      </c>
      <c r="B26" s="47" t="s">
        <v>143</v>
      </c>
      <c r="C26" s="33" t="s">
        <v>44</v>
      </c>
      <c r="D26" s="42">
        <v>2</v>
      </c>
      <c r="E26" s="43">
        <v>9</v>
      </c>
      <c r="F26" s="44">
        <v>9</v>
      </c>
      <c r="G26" s="45">
        <v>1</v>
      </c>
      <c r="H26" s="46">
        <v>5</v>
      </c>
      <c r="I26" s="43">
        <v>11</v>
      </c>
      <c r="J26" s="95"/>
      <c r="K26" s="89">
        <f ca="1">OFFSET(Очки!$A$2,F26,D26+OFFSET(Очки!$A$18,0,$C$39-1)-1)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10</v>
      </c>
      <c r="P26" s="39">
        <f ca="1">IF(I26&lt;H26,OFFSET(Очки!$A$20,2+H26-I26,IF(G26=1,13-H26,10+G26)),0)</f>
        <v>0</v>
      </c>
      <c r="Q26" s="39"/>
      <c r="R26" s="90">
        <v>-4</v>
      </c>
      <c r="S26" s="123">
        <f t="shared" ca="1" si="0"/>
        <v>11.5</v>
      </c>
    </row>
    <row r="27" spans="1:19" ht="15.75">
      <c r="A27" s="132">
        <f ca="1">RANK(S27,S$6:OFFSET(S$6,0,0,COUNTA(B$6:B$38)))</f>
        <v>22</v>
      </c>
      <c r="B27" s="47" t="s">
        <v>187</v>
      </c>
      <c r="C27" s="33">
        <v>5</v>
      </c>
      <c r="D27" s="42">
        <v>3</v>
      </c>
      <c r="E27" s="43">
        <v>10</v>
      </c>
      <c r="F27" s="44">
        <v>5</v>
      </c>
      <c r="G27" s="45">
        <v>2</v>
      </c>
      <c r="H27" s="46">
        <v>4</v>
      </c>
      <c r="I27" s="43">
        <v>3</v>
      </c>
      <c r="J27" s="95"/>
      <c r="K27" s="89">
        <f ca="1">OFFSET(Очки!$A$2,F27,D27+OFFSET(Очки!$A$18,0,$C$39-1)-1)</f>
        <v>2</v>
      </c>
      <c r="L27" s="39">
        <f ca="1">IF(F27&lt;E27,OFFSET(Очки!$A$20,2+E27-F27,IF(D27=1,13-E27,10+D27)),0)</f>
        <v>2.5</v>
      </c>
      <c r="M27" s="39"/>
      <c r="N27" s="92">
        <v>-4</v>
      </c>
      <c r="O27" s="89">
        <f ca="1">OFFSET(Очки!$A$2,I27,G27+OFFSET(Очки!$A$18,0,$C$39-1)-1)</f>
        <v>9.5</v>
      </c>
      <c r="P27" s="39">
        <f ca="1">IF(I27&lt;H27,OFFSET(Очки!$A$20,2+H27-I27,IF(G27=1,13-H27,10+G27)),0)</f>
        <v>0.7</v>
      </c>
      <c r="Q27" s="39"/>
      <c r="R27" s="90"/>
      <c r="S27" s="123">
        <f t="shared" ca="1" si="0"/>
        <v>10.7</v>
      </c>
    </row>
    <row r="28" spans="1:19" ht="15.75">
      <c r="A28" s="132">
        <f ca="1">RANK(S28,S$6:OFFSET(S$6,0,0,COUNTA(B$6:B$38)))</f>
        <v>23</v>
      </c>
      <c r="B28" s="48" t="s">
        <v>166</v>
      </c>
      <c r="C28" s="33" t="s">
        <v>44</v>
      </c>
      <c r="D28" s="42">
        <v>2</v>
      </c>
      <c r="E28" s="43">
        <v>3</v>
      </c>
      <c r="F28" s="44">
        <v>5</v>
      </c>
      <c r="G28" s="45">
        <v>3</v>
      </c>
      <c r="H28" s="46">
        <v>11</v>
      </c>
      <c r="I28" s="43">
        <v>7</v>
      </c>
      <c r="J28" s="95"/>
      <c r="K28" s="89">
        <f ca="1">OFFSET(Очки!$A$2,F28,D28+OFFSET(Очки!$A$18,0,$C$39-1)-1)</f>
        <v>7.5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1</v>
      </c>
      <c r="P28" s="39">
        <f ca="1">IF(I28&lt;H28,OFFSET(Очки!$A$20,2+H28-I28,IF(G28=1,13-H28,10+G28)),0)</f>
        <v>2</v>
      </c>
      <c r="Q28" s="39"/>
      <c r="R28" s="90"/>
      <c r="S28" s="123">
        <f t="shared" ca="1" si="0"/>
        <v>10.5</v>
      </c>
    </row>
    <row r="29" spans="1:19" ht="15.75">
      <c r="A29" s="132">
        <f ca="1">RANK(S29,S$6:OFFSET(S$6,0,0,COUNTA(B$6:B$38)))</f>
        <v>24</v>
      </c>
      <c r="B29" s="109" t="s">
        <v>215</v>
      </c>
      <c r="C29" s="33" t="s">
        <v>44</v>
      </c>
      <c r="D29" s="42">
        <v>2</v>
      </c>
      <c r="E29" s="43">
        <v>2</v>
      </c>
      <c r="F29" s="44">
        <v>11</v>
      </c>
      <c r="G29" s="45">
        <v>3</v>
      </c>
      <c r="H29" s="46">
        <v>2</v>
      </c>
      <c r="I29" s="43">
        <v>2</v>
      </c>
      <c r="J29" s="95"/>
      <c r="K29" s="89">
        <f ca="1">OFFSET(Очки!$A$2,F29,D29+OFFSET(Очки!$A$18,0,$C$39-1)-1)</f>
        <v>4.5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OFFSET(Очки!$A$2,I29,G29+OFFSET(Очки!$A$18,0,$C$39-1)-1)</f>
        <v>5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9.5</v>
      </c>
    </row>
    <row r="30" spans="1:19" ht="15.75">
      <c r="A30" s="132">
        <f ca="1">RANK(S30,S$6:OFFSET(S$6,0,0,COUNTA(B$6:B$38)))</f>
        <v>25</v>
      </c>
      <c r="B30" s="109" t="s">
        <v>84</v>
      </c>
      <c r="C30" s="33">
        <v>10</v>
      </c>
      <c r="D30" s="42">
        <v>2</v>
      </c>
      <c r="E30" s="43">
        <v>4</v>
      </c>
      <c r="F30" s="44">
        <v>7</v>
      </c>
      <c r="G30" s="45">
        <v>3</v>
      </c>
      <c r="H30" s="46">
        <v>8</v>
      </c>
      <c r="I30" s="43">
        <v>5</v>
      </c>
      <c r="J30" s="95"/>
      <c r="K30" s="89">
        <f ca="1">OFFSET(Очки!$A$2,F30,D30+OFFSET(Очки!$A$18,0,$C$39-1)-1)</f>
        <v>6.5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OFFSET(Очки!$A$2,I30,G30+OFFSET(Очки!$A$18,0,$C$39-1)-1)</f>
        <v>2</v>
      </c>
      <c r="P30" s="39">
        <f ca="1">IF(I30&lt;H30,OFFSET(Очки!$A$20,2+H30-I30,IF(G30=1,13-H30,10+G30)),0)</f>
        <v>1.5</v>
      </c>
      <c r="Q30" s="39"/>
      <c r="R30" s="90">
        <v>-1</v>
      </c>
      <c r="S30" s="123">
        <f t="shared" ca="1" si="0"/>
        <v>9</v>
      </c>
    </row>
    <row r="31" spans="1:19" ht="15.75">
      <c r="A31" s="132">
        <f ca="1">RANK(S31,S$6:OFFSET(S$6,0,0,COUNTA(B$6:B$38)))</f>
        <v>26</v>
      </c>
      <c r="B31" s="47" t="s">
        <v>115</v>
      </c>
      <c r="C31" s="33">
        <v>10</v>
      </c>
      <c r="D31" s="42">
        <v>3</v>
      </c>
      <c r="E31" s="43">
        <v>1</v>
      </c>
      <c r="F31" s="44">
        <v>2</v>
      </c>
      <c r="G31" s="45">
        <v>3</v>
      </c>
      <c r="H31" s="46">
        <v>9</v>
      </c>
      <c r="I31" s="43">
        <v>3</v>
      </c>
      <c r="J31" s="95"/>
      <c r="K31" s="89">
        <f ca="1">OFFSET(Очки!$A$2,F31,D31+OFFSET(Очки!$A$18,0,$C$39-1)-1)</f>
        <v>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OFFSET(Очки!$A$2,I31,G31+OFFSET(Очки!$A$18,0,$C$39-1)-1)</f>
        <v>4</v>
      </c>
      <c r="P31" s="39">
        <f ca="1">IF(I31&lt;H31,OFFSET(Очки!$A$20,2+H31-I31,IF(G31=1,13-H31,10+G31)),0)</f>
        <v>3</v>
      </c>
      <c r="Q31" s="39"/>
      <c r="R31" s="90">
        <v>-4</v>
      </c>
      <c r="S31" s="123">
        <f t="shared" ca="1" si="0"/>
        <v>8</v>
      </c>
    </row>
    <row r="32" spans="1:19" ht="15.75">
      <c r="A32" s="132">
        <f ca="1">RANK(S32,S$6:OFFSET(S$6,0,0,COUNTA(B$6:B$38)))</f>
        <v>27</v>
      </c>
      <c r="B32" s="109" t="s">
        <v>225</v>
      </c>
      <c r="C32" s="33" t="s">
        <v>44</v>
      </c>
      <c r="D32" s="42">
        <v>2</v>
      </c>
      <c r="E32" s="43">
        <v>10</v>
      </c>
      <c r="F32" s="44">
        <v>9</v>
      </c>
      <c r="G32" s="45">
        <v>2</v>
      </c>
      <c r="H32" s="46">
        <v>10</v>
      </c>
      <c r="I32" s="43">
        <v>11</v>
      </c>
      <c r="J32" s="95"/>
      <c r="K32" s="89">
        <f ca="1">OFFSET(Очки!$A$2,F32,D32+OFFSET(Очки!$A$18,0,$C$39-1)-1)</f>
        <v>5.5</v>
      </c>
      <c r="L32" s="39">
        <f ca="1">IF(F32&lt;E32,OFFSET(Очки!$A$20,2+E32-F32,IF(D32=1,13-E32,10+D32)),0)</f>
        <v>0.7</v>
      </c>
      <c r="M32" s="39"/>
      <c r="N32" s="92">
        <v>-4</v>
      </c>
      <c r="O32" s="89">
        <f ca="1">OFFSET(Очки!$A$2,I32,G32+OFFSET(Очки!$A$18,0,$C$39-1)-1)</f>
        <v>4.5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6.7</v>
      </c>
    </row>
    <row r="33" spans="1:19" ht="15.75">
      <c r="A33" s="132">
        <f ca="1">RANK(S33,S$6:OFFSET(S$6,0,0,COUNTA(B$6:B$38)))</f>
        <v>28</v>
      </c>
      <c r="B33" s="48" t="s">
        <v>116</v>
      </c>
      <c r="C33" s="33">
        <v>5</v>
      </c>
      <c r="D33" s="42">
        <v>3</v>
      </c>
      <c r="E33" s="43">
        <v>2</v>
      </c>
      <c r="F33" s="44">
        <v>10</v>
      </c>
      <c r="G33" s="45">
        <v>3</v>
      </c>
      <c r="H33" s="46">
        <v>5</v>
      </c>
      <c r="I33" s="43">
        <v>2</v>
      </c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5</v>
      </c>
      <c r="P33" s="39">
        <f ca="1">IF(I33&lt;H33,OFFSET(Очки!$A$20,2+H33-I33,IF(G33=1,13-H33,10+G33)),0)</f>
        <v>1.5</v>
      </c>
      <c r="Q33" s="39"/>
      <c r="R33" s="90">
        <v>-4</v>
      </c>
      <c r="S33" s="123">
        <f t="shared" ca="1" si="0"/>
        <v>2.5</v>
      </c>
    </row>
    <row r="34" spans="1:19" ht="15.75">
      <c r="A34" s="132">
        <f ca="1">RANK(S34,S$6:OFFSET(S$6,0,0,COUNTA(B$6:B$38)))</f>
        <v>29</v>
      </c>
      <c r="B34" s="109" t="s">
        <v>69</v>
      </c>
      <c r="C34" s="33">
        <v>12.5</v>
      </c>
      <c r="D34" s="42">
        <v>3</v>
      </c>
      <c r="E34" s="43">
        <v>9</v>
      </c>
      <c r="F34" s="44">
        <v>7</v>
      </c>
      <c r="G34" s="45">
        <v>3</v>
      </c>
      <c r="H34" s="46">
        <v>7</v>
      </c>
      <c r="I34" s="43">
        <v>9</v>
      </c>
      <c r="J34" s="95"/>
      <c r="K34" s="89">
        <f ca="1">OFFSET(Очки!$A$2,F34,D34+OFFSET(Очки!$A$18,0,$C$39-1)-1)</f>
        <v>1</v>
      </c>
      <c r="L34" s="39">
        <f ca="1">IF(F34&lt;E34,OFFSET(Очки!$A$20,2+E34-F34,IF(D34=1,13-E34,10+D34)),0)</f>
        <v>1</v>
      </c>
      <c r="M34" s="39"/>
      <c r="N34" s="92"/>
      <c r="O34" s="89">
        <f ca="1">OFFSET(Очки!$A$2,I34,G34+OFFSET(Очки!$A$18,0,$C$39-1)-1)</f>
        <v>0</v>
      </c>
      <c r="P34" s="39">
        <f ca="1">IF(I34&lt;H34,OFFSET(Очки!$A$20,2+H34-I34,IF(G34=1,13-H34,10+G34)),0)</f>
        <v>0</v>
      </c>
      <c r="Q34" s="39"/>
      <c r="R34" s="90"/>
      <c r="S34" s="123">
        <f t="shared" ca="1" si="0"/>
        <v>2</v>
      </c>
    </row>
    <row r="35" spans="1:19" ht="15.75">
      <c r="A35" s="132">
        <f ca="1">RANK(S35,S$6:OFFSET(S$6,0,0,COUNTA(B$6:B$38)))</f>
        <v>30</v>
      </c>
      <c r="B35" s="109" t="s">
        <v>220</v>
      </c>
      <c r="C35" s="33" t="s">
        <v>44</v>
      </c>
      <c r="D35" s="42">
        <v>3</v>
      </c>
      <c r="E35" s="43">
        <v>3</v>
      </c>
      <c r="F35" s="44">
        <v>9</v>
      </c>
      <c r="G35" s="45">
        <v>3</v>
      </c>
      <c r="H35" s="46">
        <v>4</v>
      </c>
      <c r="I35" s="43">
        <v>6</v>
      </c>
      <c r="J35" s="95"/>
      <c r="K35" s="89">
        <f ca="1">OFFSET(Очки!$A$2,F35,D35+OFFSET(Очки!$A$18,0,$C$39-1)-1)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OFFSET(Очки!$A$2,I35,G35+OFFSET(Очки!$A$18,0,$C$39-1)-1)</f>
        <v>1.5</v>
      </c>
      <c r="P35" s="39">
        <f ca="1">IF(I35&lt;H35,OFFSET(Очки!$A$20,2+H35-I35,IF(G35=1,13-H35,10+G35)),0)</f>
        <v>0</v>
      </c>
      <c r="Q35" s="39"/>
      <c r="R35" s="90"/>
      <c r="S35" s="123">
        <f t="shared" ca="1" si="0"/>
        <v>1.5</v>
      </c>
    </row>
    <row r="36" spans="1:19" ht="15.75">
      <c r="A36" s="132">
        <f ca="1">RANK(S36,S$6:OFFSET(S$6,0,0,COUNTA(B$6:B$38)))</f>
        <v>31</v>
      </c>
      <c r="B36" s="131" t="s">
        <v>219</v>
      </c>
      <c r="C36" s="33" t="s">
        <v>44</v>
      </c>
      <c r="D36" s="42">
        <v>3</v>
      </c>
      <c r="E36" s="43">
        <v>6</v>
      </c>
      <c r="F36" s="44">
        <v>7</v>
      </c>
      <c r="G36" s="45">
        <v>3</v>
      </c>
      <c r="H36" s="46">
        <v>10</v>
      </c>
      <c r="I36" s="43">
        <v>11</v>
      </c>
      <c r="J36" s="95"/>
      <c r="K36" s="89">
        <f ca="1">OFFSET(Очки!$A$2,F36,D36+OFFSET(Очки!$A$18,0,$C$39-1)-1)</f>
        <v>1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1</v>
      </c>
    </row>
    <row r="37" spans="1:19" ht="15.75">
      <c r="A37" s="132">
        <f ca="1">RANK(S37,S$6:OFFSET(S$6,0,0,COUNTA(B$6:B$38)))</f>
        <v>32</v>
      </c>
      <c r="B37" s="109" t="s">
        <v>195</v>
      </c>
      <c r="C37" s="33">
        <v>5</v>
      </c>
      <c r="D37" s="42">
        <v>3</v>
      </c>
      <c r="E37" s="43">
        <v>4</v>
      </c>
      <c r="F37" s="44">
        <v>11</v>
      </c>
      <c r="G37" s="45">
        <v>3</v>
      </c>
      <c r="H37" s="46">
        <v>1</v>
      </c>
      <c r="I37" s="43">
        <v>8</v>
      </c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0.5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0.5</v>
      </c>
    </row>
    <row r="38" spans="1:19" ht="15.75">
      <c r="A38" s="132">
        <f ca="1">RANK(S38,S$6:OFFSET(S$6,0,0,COUNTA(B$6:B$38)))</f>
        <v>33</v>
      </c>
      <c r="B38" s="109" t="s">
        <v>226</v>
      </c>
      <c r="C38" s="33" t="s">
        <v>44</v>
      </c>
      <c r="D38" s="42">
        <v>3</v>
      </c>
      <c r="E38" s="43">
        <v>8</v>
      </c>
      <c r="F38" s="44">
        <v>6</v>
      </c>
      <c r="G38" s="45">
        <v>3</v>
      </c>
      <c r="H38" s="46">
        <v>6</v>
      </c>
      <c r="I38" s="43">
        <v>9</v>
      </c>
      <c r="J38" s="95"/>
      <c r="K38" s="89">
        <f ca="1">OFFSET(Очки!$A$2,F38,D38+OFFSET(Очки!$A$18,0,$C$39-1)-1)</f>
        <v>1.5</v>
      </c>
      <c r="L38" s="39">
        <f ca="1">IF(F38&lt;E38,OFFSET(Очки!$A$20,2+E38-F38,IF(D38=1,13-E38,10+D38)),0)</f>
        <v>1</v>
      </c>
      <c r="M38" s="39"/>
      <c r="N38" s="92"/>
      <c r="O38" s="89">
        <f ca="1">OFFSET(Очки!$A$2,I38,G38+OFFSET(Очки!$A$18,0,$C$39-1)-1)</f>
        <v>0</v>
      </c>
      <c r="P38" s="39">
        <f ca="1">IF(I38&lt;H38,OFFSET(Очки!$A$20,2+H38-I38,IF(G38=1,13-H38,10+G38)),0)</f>
        <v>0</v>
      </c>
      <c r="Q38" s="39"/>
      <c r="R38" s="90">
        <v>-4</v>
      </c>
      <c r="S38" s="123">
        <f t="shared" ca="1" si="0"/>
        <v>-1.5</v>
      </c>
    </row>
    <row r="39" spans="1:19" ht="15.75">
      <c r="A39" s="60"/>
      <c r="B39" s="61" t="s">
        <v>45</v>
      </c>
      <c r="C39" s="61">
        <f>COUNTA(B6:B38)</f>
        <v>33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38">
    <sortCondition descending="1" ref="S6:S38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8">
    <cfRule type="expression" dxfId="10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3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S31"/>
  <sheetViews>
    <sheetView topLeftCell="A5"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228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 hidden="1">
      <c r="A6" s="31">
        <f ca="1">RANK(S6,S$6:OFFSET(S$6,0,0,COUNTA(B$6:B$30)))</f>
        <v>1</v>
      </c>
      <c r="B6" s="107" t="s">
        <v>227</v>
      </c>
      <c r="C6" s="100">
        <v>5</v>
      </c>
      <c r="D6" s="34">
        <v>1</v>
      </c>
      <c r="E6" s="35">
        <v>11</v>
      </c>
      <c r="F6" s="36">
        <v>3</v>
      </c>
      <c r="G6" s="37">
        <v>1</v>
      </c>
      <c r="H6" s="38">
        <v>11</v>
      </c>
      <c r="I6" s="35">
        <v>3</v>
      </c>
      <c r="J6" s="94">
        <v>2.5</v>
      </c>
      <c r="K6" s="86">
        <f ca="1">OFFSET(Очки!$A$2,F6,D6+OFFSET(Очки!$A$18,0,$C$31-1)-1)</f>
        <v>13</v>
      </c>
      <c r="L6" s="87">
        <f ca="1">IF(F6&lt;E6,OFFSET(Очки!$A$20,2+E6-F6,IF(D6=1,13-E6,10+D6)),0)</f>
        <v>8.7000000000000011</v>
      </c>
      <c r="M6" s="87">
        <v>2.5</v>
      </c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8.7000000000000011</v>
      </c>
      <c r="Q6" s="87">
        <v>0.5</v>
      </c>
      <c r="R6" s="88"/>
      <c r="S6" s="101">
        <f t="shared" ref="S6:S16" ca="1" si="0">SUM(J6:R6)</f>
        <v>48.900000000000006</v>
      </c>
    </row>
    <row r="7" spans="1:19" ht="15.75" hidden="1">
      <c r="A7" s="40">
        <f ca="1">RANK(S7,S$6:OFFSET(S$6,0,0,COUNTA(B$6:B$30)))</f>
        <v>2</v>
      </c>
      <c r="B7" s="32" t="s">
        <v>137</v>
      </c>
      <c r="C7" s="33" t="s">
        <v>44</v>
      </c>
      <c r="D7" s="42">
        <v>1</v>
      </c>
      <c r="E7" s="43">
        <v>10</v>
      </c>
      <c r="F7" s="44">
        <v>4</v>
      </c>
      <c r="G7" s="45">
        <v>1</v>
      </c>
      <c r="H7" s="46">
        <v>6</v>
      </c>
      <c r="I7" s="43">
        <v>1</v>
      </c>
      <c r="J7" s="95">
        <v>2</v>
      </c>
      <c r="K7" s="89">
        <f ca="1">OFFSET(Очки!$A$2,F7,D7+OFFSET(Очки!$A$18,0,$C$31-1)-1)</f>
        <v>12</v>
      </c>
      <c r="L7" s="39">
        <f ca="1">IF(F7&lt;E7,OFFSET(Очки!$A$20,2+E7-F7,IF(D7=1,13-E7,10+D7)),0)</f>
        <v>6.6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4.1000000000000005</v>
      </c>
      <c r="Q7" s="39">
        <v>1.5</v>
      </c>
      <c r="R7" s="90"/>
      <c r="S7" s="102">
        <f t="shared" ca="1" si="0"/>
        <v>41.2</v>
      </c>
    </row>
    <row r="8" spans="1:19" ht="15.75">
      <c r="A8" s="40">
        <v>1</v>
      </c>
      <c r="B8" s="48" t="s">
        <v>127</v>
      </c>
      <c r="C8" s="33">
        <v>7.5</v>
      </c>
      <c r="D8" s="42">
        <v>1</v>
      </c>
      <c r="E8" s="43">
        <v>7</v>
      </c>
      <c r="F8" s="44">
        <v>1</v>
      </c>
      <c r="G8" s="45">
        <v>1</v>
      </c>
      <c r="H8" s="46">
        <v>9</v>
      </c>
      <c r="I8" s="43">
        <v>7</v>
      </c>
      <c r="J8" s="95">
        <v>0.5</v>
      </c>
      <c r="K8" s="89">
        <f ca="1">OFFSET(Очки!$A$2,F8,D8+OFFSET(Очки!$A$18,0,$C$31-1)-1)</f>
        <v>15</v>
      </c>
      <c r="L8" s="39">
        <f ca="1">IF(F8&lt;E8,OFFSET(Очки!$A$20,2+E8-F8,IF(D8=1,13-E8,10+D8)),0)</f>
        <v>5.2</v>
      </c>
      <c r="M8" s="39">
        <v>1.5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2.4</v>
      </c>
      <c r="Q8" s="39"/>
      <c r="R8" s="90"/>
      <c r="S8" s="102">
        <f t="shared" ca="1" si="0"/>
        <v>34.6</v>
      </c>
    </row>
    <row r="9" spans="1:19" ht="15.75" hidden="1">
      <c r="A9" s="40">
        <f ca="1">RANK(S9,S$6:OFFSET(S$6,0,0,COUNTA(B$6:B$30)))</f>
        <v>4</v>
      </c>
      <c r="B9" s="47" t="s">
        <v>54</v>
      </c>
      <c r="C9" s="33">
        <v>12.5</v>
      </c>
      <c r="D9" s="42">
        <v>1</v>
      </c>
      <c r="E9" s="43">
        <v>8</v>
      </c>
      <c r="F9" s="44">
        <v>6</v>
      </c>
      <c r="G9" s="45">
        <v>1</v>
      </c>
      <c r="H9" s="46">
        <v>10</v>
      </c>
      <c r="I9" s="43">
        <v>5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11</v>
      </c>
      <c r="P9" s="39">
        <f ca="1">IF(I9&lt;H9,OFFSET(Очки!$A$20,2+H9-I9,IF(G9=1,13-H9,10+G9)),0)</f>
        <v>5.6999999999999993</v>
      </c>
      <c r="Q9" s="39">
        <v>1</v>
      </c>
      <c r="R9" s="90">
        <v>-3</v>
      </c>
      <c r="S9" s="102">
        <f t="shared" ca="1" si="0"/>
        <v>30.5</v>
      </c>
    </row>
    <row r="10" spans="1:19" ht="15.75">
      <c r="A10" s="40">
        <v>2</v>
      </c>
      <c r="B10" s="47" t="s">
        <v>211</v>
      </c>
      <c r="C10" s="33">
        <v>5</v>
      </c>
      <c r="D10" s="42">
        <v>1</v>
      </c>
      <c r="E10" s="43">
        <v>6</v>
      </c>
      <c r="F10" s="44">
        <v>2</v>
      </c>
      <c r="G10" s="45">
        <v>1</v>
      </c>
      <c r="H10" s="46">
        <v>8</v>
      </c>
      <c r="I10" s="43">
        <v>10</v>
      </c>
      <c r="J10" s="95"/>
      <c r="K10" s="89">
        <f ca="1">OFFSET(Очки!$A$2,F10,D10+OFFSET(Очки!$A$18,0,$C$31-1)-1)</f>
        <v>14</v>
      </c>
      <c r="L10" s="39">
        <f ca="1">IF(F10&lt;E10,OFFSET(Очки!$A$20,2+E10-F10,IF(D10=1,13-E10,10+D10)),0)</f>
        <v>3.4000000000000004</v>
      </c>
      <c r="M10" s="39">
        <v>1</v>
      </c>
      <c r="N10" s="92">
        <v>-3</v>
      </c>
      <c r="O10" s="89">
        <f ca="1">OFFSET(Очки!$A$2,I10,G10+OFFSET(Очки!$A$18,0,$C$31-1)-1)</f>
        <v>8.5</v>
      </c>
      <c r="P10" s="39">
        <f ca="1">IF(I10&lt;H10,OFFSET(Очки!$A$20,2+H10-I10,IF(G10=1,13-H10,10+G10)),0)</f>
        <v>0</v>
      </c>
      <c r="Q10" s="39">
        <v>2.5</v>
      </c>
      <c r="R10" s="90">
        <v>-1</v>
      </c>
      <c r="S10" s="102">
        <f t="shared" ca="1" si="0"/>
        <v>25.4</v>
      </c>
    </row>
    <row r="11" spans="1:19" ht="15.75">
      <c r="A11" s="40">
        <v>3</v>
      </c>
      <c r="B11" s="48" t="s">
        <v>113</v>
      </c>
      <c r="C11" s="33" t="s">
        <v>44</v>
      </c>
      <c r="D11" s="42">
        <v>1</v>
      </c>
      <c r="E11" s="43">
        <v>9</v>
      </c>
      <c r="F11" s="44">
        <v>5</v>
      </c>
      <c r="G11" s="45">
        <v>1</v>
      </c>
      <c r="H11" s="46">
        <v>7</v>
      </c>
      <c r="I11" s="43">
        <v>2</v>
      </c>
      <c r="J11" s="95">
        <v>1.5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4.5</v>
      </c>
      <c r="M11" s="39">
        <v>0.5</v>
      </c>
      <c r="N11" s="92">
        <v>-3</v>
      </c>
      <c r="O11" s="89">
        <f ca="1">OFFSET(Очки!$A$2,I11,G11+OFFSET(Очки!$A$18,0,$C$31-1)-1)</f>
        <v>14</v>
      </c>
      <c r="P11" s="39">
        <f ca="1">IF(I11&lt;H11,OFFSET(Очки!$A$20,2+H11-I11,IF(G11=1,13-H11,10+G11)),0)</f>
        <v>4.5</v>
      </c>
      <c r="Q11" s="39">
        <v>2</v>
      </c>
      <c r="R11" s="90">
        <f>-5-3-2</f>
        <v>-10</v>
      </c>
      <c r="S11" s="102">
        <f t="shared" ca="1" si="0"/>
        <v>25</v>
      </c>
    </row>
    <row r="12" spans="1:19" ht="15.75">
      <c r="A12" s="40">
        <v>5</v>
      </c>
      <c r="B12" s="41" t="s">
        <v>180</v>
      </c>
      <c r="C12" s="33" t="s">
        <v>44</v>
      </c>
      <c r="D12" s="42">
        <v>1</v>
      </c>
      <c r="E12" s="43">
        <v>2</v>
      </c>
      <c r="F12" s="44">
        <v>7</v>
      </c>
      <c r="G12" s="45">
        <v>1</v>
      </c>
      <c r="H12" s="46">
        <v>2</v>
      </c>
      <c r="I12" s="43">
        <v>4</v>
      </c>
      <c r="J12" s="95"/>
      <c r="K12" s="89">
        <f ca="1">OFFSET(Очки!$A$2,F12,D12+OFFSET(Очки!$A$18,0,$C$31-1)-1)</f>
        <v>10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</v>
      </c>
    </row>
    <row r="13" spans="1:19" ht="15.75">
      <c r="A13" s="40">
        <v>6</v>
      </c>
      <c r="B13" s="48" t="s">
        <v>126</v>
      </c>
      <c r="C13" s="33" t="s">
        <v>44</v>
      </c>
      <c r="D13" s="42">
        <v>1</v>
      </c>
      <c r="E13" s="43">
        <v>4</v>
      </c>
      <c r="F13" s="44">
        <v>8</v>
      </c>
      <c r="G13" s="45">
        <v>1</v>
      </c>
      <c r="H13" s="46">
        <v>4</v>
      </c>
      <c r="I13" s="43">
        <v>5</v>
      </c>
      <c r="J13" s="95"/>
      <c r="K13" s="89">
        <f ca="1">OFFSET(Очки!$A$2,F13,D13+OFFSET(Очки!$A$18,0,$C$31-1)-1)</f>
        <v>9.5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11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v>7</v>
      </c>
      <c r="B14" s="32" t="s">
        <v>52</v>
      </c>
      <c r="C14" s="33" t="s">
        <v>44</v>
      </c>
      <c r="D14" s="42">
        <v>1</v>
      </c>
      <c r="E14" s="43">
        <v>5</v>
      </c>
      <c r="F14" s="44">
        <v>10</v>
      </c>
      <c r="G14" s="45">
        <v>1</v>
      </c>
      <c r="H14" s="46">
        <v>5</v>
      </c>
      <c r="I14" s="43">
        <v>9</v>
      </c>
      <c r="J14" s="95"/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17.5</v>
      </c>
    </row>
    <row r="15" spans="1:19" ht="15.75">
      <c r="A15" s="40">
        <v>8</v>
      </c>
      <c r="B15" s="48" t="s">
        <v>91</v>
      </c>
      <c r="C15" s="33" t="s">
        <v>44</v>
      </c>
      <c r="D15" s="42">
        <v>1</v>
      </c>
      <c r="E15" s="43">
        <v>3</v>
      </c>
      <c r="F15" s="44">
        <v>9</v>
      </c>
      <c r="G15" s="45">
        <v>1</v>
      </c>
      <c r="H15" s="46">
        <v>3</v>
      </c>
      <c r="I15" s="43">
        <v>8</v>
      </c>
      <c r="J15" s="95"/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9.5</v>
      </c>
      <c r="P15" s="39">
        <f ca="1">IF(I15&lt;H15,OFFSET(Очки!$A$20,2+H15-I15,IF(G15=1,13-H15,10+G15)),0)</f>
        <v>0</v>
      </c>
      <c r="Q15" s="39"/>
      <c r="R15" s="90">
        <v>-1</v>
      </c>
      <c r="S15" s="102">
        <f t="shared" ca="1" si="0"/>
        <v>17.5</v>
      </c>
    </row>
    <row r="16" spans="1:19" ht="15.75">
      <c r="A16" s="40">
        <v>9</v>
      </c>
      <c r="B16" s="47" t="s">
        <v>165</v>
      </c>
      <c r="C16" s="33">
        <v>17.5</v>
      </c>
      <c r="D16" s="42">
        <v>1</v>
      </c>
      <c r="E16" s="43">
        <v>1</v>
      </c>
      <c r="F16" s="44">
        <v>11</v>
      </c>
      <c r="G16" s="45">
        <v>1</v>
      </c>
      <c r="H16" s="46">
        <v>1</v>
      </c>
      <c r="I16" s="43">
        <v>11</v>
      </c>
      <c r="J16" s="95"/>
      <c r="K16" s="89">
        <f ca="1">OFFSET(Очки!$A$2,F16,D16+OFFSET(Очки!$A$18,0,$C$31-1)-1)</f>
        <v>8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8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16</v>
      </c>
    </row>
    <row r="17" spans="1:19" ht="15.75" hidden="1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ref="S17:S30" ca="1" si="1">SUM(J17:R17)</f>
        <v>0</v>
      </c>
    </row>
    <row r="18" spans="1:19" ht="15.75" hidden="1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0</v>
      </c>
    </row>
    <row r="19" spans="1:19" ht="15.75" hidden="1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1"/>
        <v>0</v>
      </c>
    </row>
    <row r="20" spans="1:19" ht="15.75" hidden="1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0</v>
      </c>
    </row>
    <row r="21" spans="1:19" ht="15.75" hidden="1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1"/>
        <v>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16">
    <sortCondition descending="1" ref="S6:S16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0">
    <cfRule type="expression" dxfId="9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W38"/>
  <sheetViews>
    <sheetView topLeftCell="A2" zoomScale="70" zoomScaleNormal="70" workbookViewId="0">
      <selection activeCell="B11" sqref="B11"/>
    </sheetView>
  </sheetViews>
  <sheetFormatPr defaultRowHeight="15"/>
  <cols>
    <col min="1" max="1" width="7" customWidth="1"/>
    <col min="2" max="2" width="29.7109375" customWidth="1"/>
    <col min="3" max="3" width="7.5703125" customWidth="1"/>
    <col min="4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>
      <c r="A5" s="149"/>
      <c r="B5" s="150"/>
      <c r="C5" s="154"/>
      <c r="D5" s="163"/>
      <c r="E5" s="165"/>
      <c r="F5" s="167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132">
        <f ca="1">RANK(S6,S$6:OFFSET(S$6,0,0,COUNTA(B$6:B$37)))</f>
        <v>1</v>
      </c>
      <c r="B6" s="109" t="s">
        <v>145</v>
      </c>
      <c r="C6" s="33" t="s">
        <v>44</v>
      </c>
      <c r="D6" s="42">
        <v>1</v>
      </c>
      <c r="E6" s="43">
        <v>1</v>
      </c>
      <c r="F6" s="44">
        <v>1</v>
      </c>
      <c r="G6" s="45">
        <v>1</v>
      </c>
      <c r="H6" s="46">
        <v>2</v>
      </c>
      <c r="I6" s="43">
        <v>1</v>
      </c>
      <c r="J6" s="95"/>
      <c r="K6" s="89">
        <f ca="1">OFFSET(Очки!$A$2,F6,D6+OFFSET(Очки!$A$18,0,$C$38-1)-1)</f>
        <v>17</v>
      </c>
      <c r="L6" s="39">
        <f ca="1">IF(F6&lt;E6,OFFSET(Очки!$A$20,2+E6-F6,IF(D6=1,13-E6,10+D6)),0)</f>
        <v>0</v>
      </c>
      <c r="M6" s="39"/>
      <c r="N6" s="92"/>
      <c r="O6" s="89">
        <f ca="1">OFFSET(Очки!$A$2,I6,G6+OFFSET(Очки!$A$18,0,$C$38-1)-1)</f>
        <v>17</v>
      </c>
      <c r="P6" s="39">
        <f ca="1">IF(I6&lt;H6,OFFSET(Очки!$A$20,2+H6-I6,IF(G6=1,13-H6,10+G6)),0)</f>
        <v>0.7</v>
      </c>
      <c r="Q6" s="39"/>
      <c r="R6" s="90"/>
      <c r="S6" s="123">
        <f t="shared" ref="S6:S37" ca="1" si="0">SUM(J6:R6)</f>
        <v>34.700000000000003</v>
      </c>
    </row>
    <row r="7" spans="1:19" ht="15.75" hidden="1">
      <c r="A7" s="132">
        <f ca="1">RANK(S7,S$6:OFFSET(S$6,0,0,COUNTA(B$6:B$37)))</f>
        <v>2</v>
      </c>
      <c r="B7" s="133" t="s">
        <v>85</v>
      </c>
      <c r="C7" s="33"/>
      <c r="D7" s="42">
        <v>1</v>
      </c>
      <c r="E7" s="43">
        <v>10</v>
      </c>
      <c r="F7" s="44">
        <v>7</v>
      </c>
      <c r="G7" s="45">
        <v>1</v>
      </c>
      <c r="H7" s="46">
        <v>9</v>
      </c>
      <c r="I7" s="43">
        <v>5</v>
      </c>
      <c r="J7" s="95">
        <v>2.5</v>
      </c>
      <c r="K7" s="89">
        <f ca="1">OFFSET(Очки!$A$2,F7,D7+OFFSET(Очки!$A$18,0,$C$38-1)-1)</f>
        <v>12</v>
      </c>
      <c r="L7" s="39">
        <f ca="1">IF(F7&lt;E7,OFFSET(Очки!$A$20,2+E7-F7,IF(D7=1,13-E7,10+D7)),0)</f>
        <v>3.5999999999999996</v>
      </c>
      <c r="M7" s="39">
        <v>2</v>
      </c>
      <c r="N7" s="92"/>
      <c r="O7" s="89">
        <f ca="1">OFFSET(Очки!$A$2,I7,G7+OFFSET(Очки!$A$18,0,$C$38-1)-1)</f>
        <v>13</v>
      </c>
      <c r="P7" s="39">
        <f ca="1">IF(I7&lt;H7,OFFSET(Очки!$A$20,2+H7-I7,IF(G7=1,13-H7,10+G7)),0)</f>
        <v>4.5</v>
      </c>
      <c r="Q7" s="39"/>
      <c r="R7" s="90">
        <v>-3</v>
      </c>
      <c r="S7" s="123">
        <f t="shared" ca="1" si="0"/>
        <v>34.6</v>
      </c>
    </row>
    <row r="8" spans="1:19" ht="15.75">
      <c r="A8" s="132">
        <v>2</v>
      </c>
      <c r="B8" s="47" t="s">
        <v>48</v>
      </c>
      <c r="C8" s="33"/>
      <c r="D8" s="42">
        <v>1</v>
      </c>
      <c r="E8" s="43">
        <v>5</v>
      </c>
      <c r="F8" s="44">
        <v>4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OFFSET(Очки!$A$2,F8,D8+OFFSET(Очки!$A$18,0,$C$38-1)-1)</f>
        <v>14</v>
      </c>
      <c r="L8" s="39">
        <f ca="1">IF(F8&lt;E8,OFFSET(Очки!$A$20,2+E8-F8,IF(D8=1,13-E8,10+D8)),0)</f>
        <v>0.9</v>
      </c>
      <c r="M8" s="39">
        <v>0.5</v>
      </c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1.9</v>
      </c>
      <c r="Q8" s="39"/>
      <c r="R8" s="90"/>
      <c r="S8" s="123">
        <f t="shared" ca="1" si="0"/>
        <v>31.299999999999997</v>
      </c>
    </row>
    <row r="9" spans="1:19" ht="15.75" hidden="1">
      <c r="A9" s="132">
        <f ca="1">RANK(S9,S$6:OFFSET(S$6,0,0,COUNTA(B$6:B$37)))</f>
        <v>3</v>
      </c>
      <c r="B9" s="109" t="s">
        <v>123</v>
      </c>
      <c r="C9" s="33"/>
      <c r="D9" s="42">
        <v>1</v>
      </c>
      <c r="E9" s="43">
        <v>9</v>
      </c>
      <c r="F9" s="44">
        <v>8</v>
      </c>
      <c r="G9" s="45">
        <v>1</v>
      </c>
      <c r="H9" s="46">
        <v>10</v>
      </c>
      <c r="I9" s="43">
        <v>7</v>
      </c>
      <c r="J9" s="95">
        <v>2</v>
      </c>
      <c r="K9" s="89">
        <f ca="1">OFFSET(Очки!$A$2,F9,D9+OFFSET(Очки!$A$18,0,$C$38-1)-1)</f>
        <v>11.5</v>
      </c>
      <c r="L9" s="39">
        <f ca="1">IF(F9&lt;E9,OFFSET(Очки!$A$20,2+E9-F9,IF(D9=1,13-E9,10+D9)),0)</f>
        <v>1.2</v>
      </c>
      <c r="M9" s="39">
        <v>2.5</v>
      </c>
      <c r="N9" s="92"/>
      <c r="O9" s="89">
        <f ca="1">OFFSET(Очки!$A$2,I9,G9+OFFSET(Очки!$A$18,0,$C$38-1)-1)</f>
        <v>12</v>
      </c>
      <c r="P9" s="39">
        <f ca="1">IF(I9&lt;H9,OFFSET(Очки!$A$20,2+H9-I9,IF(G9=1,13-H9,10+G9)),0)</f>
        <v>3.5999999999999996</v>
      </c>
      <c r="Q9" s="39">
        <v>2.5</v>
      </c>
      <c r="R9" s="90">
        <v>-4</v>
      </c>
      <c r="S9" s="123">
        <f t="shared" ca="1" si="0"/>
        <v>31.299999999999997</v>
      </c>
    </row>
    <row r="10" spans="1:19" ht="15.75">
      <c r="A10" s="132">
        <v>3</v>
      </c>
      <c r="B10" s="109" t="s">
        <v>135</v>
      </c>
      <c r="C10" s="33" t="s">
        <v>44</v>
      </c>
      <c r="D10" s="42">
        <v>1</v>
      </c>
      <c r="E10" s="43">
        <v>2</v>
      </c>
      <c r="F10" s="44">
        <v>2</v>
      </c>
      <c r="G10" s="45">
        <v>1</v>
      </c>
      <c r="H10" s="46">
        <v>3</v>
      </c>
      <c r="I10" s="43">
        <v>3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15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31</v>
      </c>
    </row>
    <row r="11" spans="1:19" ht="15.75">
      <c r="A11" s="132">
        <v>4</v>
      </c>
      <c r="B11" s="109" t="s">
        <v>127</v>
      </c>
      <c r="C11" s="33"/>
      <c r="D11" s="42">
        <v>1</v>
      </c>
      <c r="E11" s="43">
        <v>3</v>
      </c>
      <c r="F11" s="44">
        <v>3</v>
      </c>
      <c r="G11" s="45">
        <v>1</v>
      </c>
      <c r="H11" s="46">
        <v>5</v>
      </c>
      <c r="I11" s="43">
        <v>10</v>
      </c>
      <c r="J11" s="95"/>
      <c r="K11" s="89">
        <f ca="1">OFFSET(Очки!$A$2,F11,D11+OFFSET(Очки!$A$18,0,$C$38-1)-1)</f>
        <v>15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OFFSET(Очки!$A$2,I11,G11+OFFSET(Очки!$A$18,0,$C$38-1)-1)</f>
        <v>10.5</v>
      </c>
      <c r="P11" s="39">
        <f ca="1">IF(I11&lt;H11,OFFSET(Очки!$A$20,2+H11-I11,IF(G11=1,13-H11,10+G11)),0)</f>
        <v>0</v>
      </c>
      <c r="Q11" s="39"/>
      <c r="R11" s="90"/>
      <c r="S11" s="123">
        <f t="shared" ca="1" si="0"/>
        <v>25.5</v>
      </c>
    </row>
    <row r="12" spans="1:19" ht="15.75">
      <c r="A12" s="132">
        <v>5</v>
      </c>
      <c r="B12" s="109" t="s">
        <v>211</v>
      </c>
      <c r="C12" s="33">
        <v>7.5</v>
      </c>
      <c r="D12" s="42">
        <v>1</v>
      </c>
      <c r="E12" s="43">
        <v>8</v>
      </c>
      <c r="F12" s="44">
        <v>6</v>
      </c>
      <c r="G12" s="45">
        <v>1</v>
      </c>
      <c r="H12" s="46">
        <v>7</v>
      </c>
      <c r="I12" s="43">
        <v>7</v>
      </c>
      <c r="J12" s="95">
        <v>1.5</v>
      </c>
      <c r="K12" s="89">
        <f ca="1">OFFSET(Очки!$A$2,F12,D12+OFFSET(Очки!$A$18,0,$C$38-1)-1)</f>
        <v>12.5</v>
      </c>
      <c r="L12" s="39">
        <f ca="1">IF(F12&lt;E12,OFFSET(Очки!$A$20,2+E12-F12,IF(D12=1,13-E12,10+D12)),0)</f>
        <v>2.2999999999999998</v>
      </c>
      <c r="M12" s="39">
        <v>1</v>
      </c>
      <c r="N12" s="92">
        <v>-4</v>
      </c>
      <c r="O12" s="89">
        <f ca="1">OFFSET(Очки!$A$2,I12,G12+OFFSET(Очки!$A$18,0,$C$38-1)-1)</f>
        <v>12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25.3</v>
      </c>
    </row>
    <row r="13" spans="1:19" ht="15.75">
      <c r="A13" s="132">
        <v>6</v>
      </c>
      <c r="B13" s="41" t="s">
        <v>59</v>
      </c>
      <c r="C13" s="33" t="s">
        <v>44</v>
      </c>
      <c r="D13" s="42">
        <v>1</v>
      </c>
      <c r="E13" s="43">
        <v>7</v>
      </c>
      <c r="F13" s="44">
        <v>8</v>
      </c>
      <c r="G13" s="45">
        <v>1</v>
      </c>
      <c r="H13" s="46">
        <v>4</v>
      </c>
      <c r="I13" s="43">
        <v>6</v>
      </c>
      <c r="J13" s="95">
        <v>1</v>
      </c>
      <c r="K13" s="89">
        <f ca="1">OFFSET(Очки!$A$2,F13,D13+OFFSET(Очки!$A$18,0,$C$38-1)-1)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OFFSET(Очки!$A$2,I13,G13+OFFSET(Очки!$A$18,0,$C$38-1)-1)</f>
        <v>12.5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25</v>
      </c>
    </row>
    <row r="14" spans="1:19" ht="15.75">
      <c r="A14" s="132">
        <v>7</v>
      </c>
      <c r="B14" s="109" t="s">
        <v>113</v>
      </c>
      <c r="C14" s="33"/>
      <c r="D14" s="42">
        <v>2</v>
      </c>
      <c r="E14" s="43">
        <v>6</v>
      </c>
      <c r="F14" s="44">
        <v>3</v>
      </c>
      <c r="G14" s="45">
        <v>2</v>
      </c>
      <c r="H14" s="46">
        <v>8</v>
      </c>
      <c r="I14" s="43">
        <v>4</v>
      </c>
      <c r="J14" s="95"/>
      <c r="K14" s="89">
        <f ca="1">OFFSET(Очки!$A$2,F14,D14+OFFSET(Очки!$A$18,0,$C$38-1)-1)</f>
        <v>9.5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OFFSET(Очки!$A$2,I14,G14+OFFSET(Очки!$A$18,0,$C$38-1)-1)</f>
        <v>8.5</v>
      </c>
      <c r="P14" s="39">
        <f ca="1">IF(I14&lt;H14,OFFSET(Очки!$A$20,2+H14-I14,IF(G14=1,13-H14,10+G14)),0)</f>
        <v>2.8</v>
      </c>
      <c r="Q14" s="39">
        <v>1</v>
      </c>
      <c r="R14" s="90"/>
      <c r="S14" s="123">
        <f t="shared" ca="1" si="0"/>
        <v>23.900000000000002</v>
      </c>
    </row>
    <row r="15" spans="1:19" ht="15.75">
      <c r="A15" s="132">
        <v>8</v>
      </c>
      <c r="B15" s="109" t="s">
        <v>133</v>
      </c>
      <c r="C15" s="33" t="s">
        <v>44</v>
      </c>
      <c r="D15" s="42">
        <v>1</v>
      </c>
      <c r="E15" s="43">
        <v>4</v>
      </c>
      <c r="F15" s="44">
        <v>5</v>
      </c>
      <c r="G15" s="45">
        <v>1</v>
      </c>
      <c r="H15" s="46">
        <v>8</v>
      </c>
      <c r="I15" s="43">
        <v>8</v>
      </c>
      <c r="J15" s="95"/>
      <c r="K15" s="89">
        <f ca="1">OFFSET(Очки!$A$2,F15,D15+OFFSET(Очки!$A$18,0,$C$38-1)-1)</f>
        <v>13</v>
      </c>
      <c r="L15" s="39">
        <f ca="1">IF(F15&lt;E15,OFFSET(Очки!$A$20,2+E15-F15,IF(D15=1,13-E15,10+D15)),0)</f>
        <v>0</v>
      </c>
      <c r="M15" s="39">
        <v>1.5</v>
      </c>
      <c r="N15" s="92"/>
      <c r="O15" s="89">
        <f ca="1">OFFSET(Очки!$A$2,I15,G15+OFFSET(Очки!$A$18,0,$C$38-1)-1)</f>
        <v>11.5</v>
      </c>
      <c r="P15" s="39">
        <f ca="1">IF(I15&lt;H15,OFFSET(Очки!$A$20,2+H15-I15,IF(G15=1,13-H15,10+G15)),0)</f>
        <v>0</v>
      </c>
      <c r="Q15" s="39">
        <v>1.5</v>
      </c>
      <c r="R15" s="90">
        <v>-4</v>
      </c>
      <c r="S15" s="123">
        <f t="shared" ca="1" si="0"/>
        <v>23.5</v>
      </c>
    </row>
    <row r="16" spans="1:19" ht="15.75">
      <c r="A16" s="132">
        <v>9</v>
      </c>
      <c r="B16" s="47" t="s">
        <v>165</v>
      </c>
      <c r="C16" s="33">
        <v>17.5</v>
      </c>
      <c r="D16" s="42">
        <v>2</v>
      </c>
      <c r="E16" s="43">
        <v>1</v>
      </c>
      <c r="F16" s="44">
        <v>2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OFFSET(Очки!$A$2,F16,D16+OFFSET(Очки!$A$18,0,$C$38-1)-1)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OFFSET(Очки!$A$2,I16,G16+OFFSET(Очки!$A$18,0,$C$38-1)-1)</f>
        <v>11.5</v>
      </c>
      <c r="P16" s="39">
        <f ca="1">IF(I16&lt;H16,OFFSET(Очки!$A$20,2+H16-I16,IF(G16=1,13-H16,10+G16)),0)</f>
        <v>0</v>
      </c>
      <c r="Q16" s="39">
        <v>0.5</v>
      </c>
      <c r="R16" s="90"/>
      <c r="S16" s="123">
        <f t="shared" ca="1" si="0"/>
        <v>22.5</v>
      </c>
    </row>
    <row r="17" spans="1:23" ht="15.75">
      <c r="A17" s="132">
        <v>10</v>
      </c>
      <c r="B17" s="109" t="s">
        <v>152</v>
      </c>
      <c r="C17" s="33"/>
      <c r="D17" s="42">
        <v>2</v>
      </c>
      <c r="E17" s="43">
        <v>8</v>
      </c>
      <c r="F17" s="44">
        <v>10</v>
      </c>
      <c r="G17" s="45">
        <v>1</v>
      </c>
      <c r="H17" s="46">
        <v>1</v>
      </c>
      <c r="I17" s="43">
        <v>2</v>
      </c>
      <c r="J17" s="95"/>
      <c r="K17" s="89">
        <f ca="1">OFFSET(Очки!$A$2,F17,D17+OFFSET(Очки!$A$18,0,$C$38-1)-1)</f>
        <v>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OFFSET(Очки!$A$2,I17,G17+OFFSET(Очки!$A$18,0,$C$38-1)-1)</f>
        <v>16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21</v>
      </c>
    </row>
    <row r="18" spans="1:23" ht="15.75">
      <c r="A18" s="132">
        <v>11</v>
      </c>
      <c r="B18" s="48" t="s">
        <v>231</v>
      </c>
      <c r="C18" s="33">
        <v>5</v>
      </c>
      <c r="D18" s="42">
        <v>2</v>
      </c>
      <c r="E18" s="43">
        <v>2</v>
      </c>
      <c r="F18" s="44">
        <v>3</v>
      </c>
      <c r="G18" s="45">
        <v>2</v>
      </c>
      <c r="H18" s="46">
        <v>10</v>
      </c>
      <c r="I18" s="43">
        <v>7</v>
      </c>
      <c r="J18" s="95"/>
      <c r="K18" s="89">
        <f ca="1">OFFSET(Очки!$A$2,F18,D18+OFFSET(Очки!$A$18,0,$C$38-1)-1)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OFFSET(Очки!$A$2,I18,G18+OFFSET(Очки!$A$18,0,$C$38-1)-1)</f>
        <v>6.5</v>
      </c>
      <c r="P18" s="39">
        <f ca="1">IF(I18&lt;H18,OFFSET(Очки!$A$20,2+H18-I18,IF(G18=1,13-H18,10+G18)),0)</f>
        <v>2.1</v>
      </c>
      <c r="Q18" s="39">
        <v>2</v>
      </c>
      <c r="R18" s="90"/>
      <c r="S18" s="123">
        <f t="shared" ca="1" si="0"/>
        <v>20.100000000000001</v>
      </c>
    </row>
    <row r="19" spans="1:23" ht="15.75">
      <c r="A19" s="132">
        <v>12</v>
      </c>
      <c r="B19" s="109" t="s">
        <v>210</v>
      </c>
      <c r="C19" s="33">
        <v>10</v>
      </c>
      <c r="D19" s="42">
        <v>3</v>
      </c>
      <c r="E19" s="43">
        <v>8</v>
      </c>
      <c r="F19" s="44">
        <v>1</v>
      </c>
      <c r="G19" s="45">
        <v>3</v>
      </c>
      <c r="H19" s="46">
        <v>8</v>
      </c>
      <c r="I19" s="43">
        <v>1</v>
      </c>
      <c r="J19" s="95"/>
      <c r="K19" s="89">
        <f ca="1">OFFSET(Очки!$A$2,F19,D19+OFFSET(Очки!$A$18,0,$C$38-1)-1)</f>
        <v>6</v>
      </c>
      <c r="L19" s="39">
        <f ca="1">IF(F19&lt;E19,OFFSET(Очки!$A$20,2+E19-F19,IF(D19=1,13-E19,10+D19)),0)</f>
        <v>3.5</v>
      </c>
      <c r="M19" s="39"/>
      <c r="N19" s="92"/>
      <c r="O19" s="89">
        <f ca="1">OFFSET(Очки!$A$2,I19,G19+OFFSET(Очки!$A$18,0,$C$38-1)-1)</f>
        <v>6</v>
      </c>
      <c r="P19" s="39">
        <f ca="1">IF(I19&lt;H19,OFFSET(Очки!$A$20,2+H19-I19,IF(G19=1,13-H19,10+G19)),0)</f>
        <v>3.5</v>
      </c>
      <c r="Q19" s="39"/>
      <c r="R19" s="90"/>
      <c r="S19" s="123">
        <f t="shared" ca="1" si="0"/>
        <v>19</v>
      </c>
    </row>
    <row r="20" spans="1:23" ht="15.75">
      <c r="A20" s="132">
        <v>13</v>
      </c>
      <c r="B20" s="133" t="s">
        <v>232</v>
      </c>
      <c r="C20" s="33" t="s">
        <v>44</v>
      </c>
      <c r="D20" s="42">
        <v>2</v>
      </c>
      <c r="E20" s="43">
        <v>5</v>
      </c>
      <c r="F20" s="44">
        <v>7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OFFSET(Очки!$A$2,F20,D20+OFFSET(Очки!$A$18,0,$C$38-1)-1)</f>
        <v>6.5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9.5</v>
      </c>
      <c r="P20" s="39">
        <f ca="1">IF(I20&lt;H20,OFFSET(Очки!$A$20,2+H20-I20,IF(G20=1,13-H20,10+G20)),0)</f>
        <v>0.7</v>
      </c>
      <c r="Q20" s="39"/>
      <c r="R20" s="90"/>
      <c r="S20" s="123">
        <f t="shared" ca="1" si="0"/>
        <v>16.7</v>
      </c>
    </row>
    <row r="21" spans="1:23" ht="15.75">
      <c r="A21" s="132">
        <v>14</v>
      </c>
      <c r="B21" s="133" t="s">
        <v>91</v>
      </c>
      <c r="C21" s="33" t="s">
        <v>44</v>
      </c>
      <c r="D21" s="42">
        <v>1</v>
      </c>
      <c r="E21" s="43">
        <v>6</v>
      </c>
      <c r="F21" s="44">
        <v>10</v>
      </c>
      <c r="G21" s="45">
        <v>2</v>
      </c>
      <c r="H21" s="46">
        <v>9</v>
      </c>
      <c r="I21" s="43">
        <v>9</v>
      </c>
      <c r="J21" s="95">
        <v>0.5</v>
      </c>
      <c r="K21" s="89">
        <f ca="1">OFFSET(Очки!$A$2,F21,D21+OFFSET(Очки!$A$18,0,$C$38-1)-1)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OFFSET(Очки!$A$2,I21,G21+OFFSET(Очки!$A$18,0,$C$38-1)-1)</f>
        <v>5.5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16.5</v>
      </c>
    </row>
    <row r="22" spans="1:23" ht="15.75">
      <c r="A22" s="132">
        <v>15</v>
      </c>
      <c r="B22" s="47" t="s">
        <v>180</v>
      </c>
      <c r="C22" s="33"/>
      <c r="D22" s="42">
        <v>2</v>
      </c>
      <c r="E22" s="43">
        <v>7</v>
      </c>
      <c r="F22" s="44">
        <v>9</v>
      </c>
      <c r="G22" s="45">
        <v>2</v>
      </c>
      <c r="H22" s="46">
        <v>2</v>
      </c>
      <c r="I22" s="43">
        <v>2</v>
      </c>
      <c r="J22" s="95"/>
      <c r="K22" s="89">
        <f ca="1">OFFSET(Очки!$A$2,F22,D22+OFFSET(Очки!$A$18,0,$C$38-1)-1)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10.5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16</v>
      </c>
    </row>
    <row r="23" spans="1:23" ht="15.75">
      <c r="A23" s="132">
        <v>16</v>
      </c>
      <c r="B23" s="109" t="s">
        <v>200</v>
      </c>
      <c r="C23" s="33">
        <v>17.5</v>
      </c>
      <c r="D23" s="42">
        <v>2</v>
      </c>
      <c r="E23" s="43">
        <v>10</v>
      </c>
      <c r="F23" s="44">
        <v>6</v>
      </c>
      <c r="G23" s="45">
        <v>2</v>
      </c>
      <c r="H23" s="46">
        <v>3</v>
      </c>
      <c r="I23" s="43">
        <v>9</v>
      </c>
      <c r="J23" s="95"/>
      <c r="K23" s="89">
        <f ca="1">OFFSET(Очки!$A$2,F23,D23+OFFSET(Очки!$A$18,0,$C$38-1)-1)</f>
        <v>7</v>
      </c>
      <c r="L23" s="39">
        <f ca="1">IF(F23&lt;E23,OFFSET(Очки!$A$20,2+E23-F23,IF(D23=1,13-E23,10+D23)),0)</f>
        <v>2.8</v>
      </c>
      <c r="M23" s="39"/>
      <c r="N23" s="92"/>
      <c r="O23" s="89">
        <f ca="1">OFFSET(Очки!$A$2,I23,G23+OFFSET(Очки!$A$18,0,$C$38-1)-1)</f>
        <v>5.5</v>
      </c>
      <c r="P23" s="39">
        <f ca="1">IF(I23&lt;H23,OFFSET(Очки!$A$20,2+H23-I23,IF(G23=1,13-H23,10+G23)),0)</f>
        <v>0</v>
      </c>
      <c r="Q23" s="39"/>
      <c r="R23" s="90"/>
      <c r="S23" s="123">
        <f t="shared" ca="1" si="0"/>
        <v>15.3</v>
      </c>
    </row>
    <row r="24" spans="1:23" ht="15.75">
      <c r="A24" s="132">
        <v>17</v>
      </c>
      <c r="B24" s="109" t="s">
        <v>126</v>
      </c>
      <c r="C24" s="33">
        <v>10</v>
      </c>
      <c r="D24" s="42">
        <v>2</v>
      </c>
      <c r="E24" s="43">
        <v>3</v>
      </c>
      <c r="F24" s="44">
        <v>1</v>
      </c>
      <c r="G24" s="45">
        <v>2</v>
      </c>
      <c r="H24" s="46">
        <v>7</v>
      </c>
      <c r="I24" s="43">
        <v>8</v>
      </c>
      <c r="J24" s="95"/>
      <c r="K24" s="89">
        <f ca="1">OFFSET(Очки!$A$2,F24,D24+OFFSET(Очки!$A$18,0,$C$38-1)-1)</f>
        <v>11.5</v>
      </c>
      <c r="L24" s="39">
        <f ca="1">IF(F24&lt;E24,OFFSET(Очки!$A$20,2+E24-F24,IF(D24=1,13-E24,10+D24)),0)</f>
        <v>1.4</v>
      </c>
      <c r="M24" s="39"/>
      <c r="N24" s="92">
        <v>-4</v>
      </c>
      <c r="O24" s="89">
        <f ca="1">OFFSET(Очки!$A$2,I24,G24+OFFSET(Очки!$A$18,0,$C$38-1)-1)</f>
        <v>6</v>
      </c>
      <c r="P24" s="39">
        <f ca="1">IF(I24&lt;H24,OFFSET(Очки!$A$20,2+H24-I24,IF(G24=1,13-H24,10+G24)),0)</f>
        <v>0</v>
      </c>
      <c r="Q24" s="39"/>
      <c r="R24" s="90"/>
      <c r="S24" s="123">
        <f t="shared" ca="1" si="0"/>
        <v>14.9</v>
      </c>
    </row>
    <row r="25" spans="1:23" ht="15.75">
      <c r="A25" s="132">
        <v>18</v>
      </c>
      <c r="B25" s="109" t="s">
        <v>183</v>
      </c>
      <c r="C25" s="33"/>
      <c r="D25" s="42">
        <v>2</v>
      </c>
      <c r="E25" s="43">
        <v>4</v>
      </c>
      <c r="F25" s="44">
        <v>4</v>
      </c>
      <c r="G25" s="45">
        <v>2</v>
      </c>
      <c r="H25" s="46">
        <v>5</v>
      </c>
      <c r="I25" s="43">
        <v>5</v>
      </c>
      <c r="J25" s="95"/>
      <c r="K25" s="89">
        <f ca="1">OFFSET(Очки!$A$2,F25,D25+OFFSET(Очки!$A$18,0,$C$38-1)-1)</f>
        <v>8.5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7.5</v>
      </c>
      <c r="P25" s="39">
        <f ca="1">IF(I25&lt;H25,OFFSET(Очки!$A$20,2+H25-I25,IF(G25=1,13-H25,10+G25)),0)</f>
        <v>0</v>
      </c>
      <c r="Q25" s="39"/>
      <c r="R25" s="90">
        <v>-4</v>
      </c>
      <c r="S25" s="123">
        <f t="shared" ca="1" si="0"/>
        <v>12</v>
      </c>
    </row>
    <row r="26" spans="1:23" ht="15.75">
      <c r="A26" s="132">
        <v>19</v>
      </c>
      <c r="B26" s="109" t="s">
        <v>115</v>
      </c>
      <c r="C26" s="33">
        <v>10</v>
      </c>
      <c r="D26" s="42">
        <v>3</v>
      </c>
      <c r="E26" s="43">
        <v>7</v>
      </c>
      <c r="F26" s="44">
        <v>5</v>
      </c>
      <c r="G26" s="45">
        <v>3</v>
      </c>
      <c r="H26" s="46">
        <v>5</v>
      </c>
      <c r="I26" s="43">
        <v>2</v>
      </c>
      <c r="J26" s="95"/>
      <c r="K26" s="89">
        <f ca="1">OFFSET(Очки!$A$2,F26,D26+OFFSET(Очки!$A$18,0,$C$38-1)-1)</f>
        <v>2</v>
      </c>
      <c r="L26" s="39">
        <f ca="1">IF(F26&lt;E26,OFFSET(Очки!$A$20,2+E26-F26,IF(D26=1,13-E26,10+D26)),0)</f>
        <v>1</v>
      </c>
      <c r="M26" s="39"/>
      <c r="N26" s="92"/>
      <c r="O26" s="89">
        <f ca="1">OFFSET(Очки!$A$2,I26,G26+OFFSET(Очки!$A$18,0,$C$38-1)-1)</f>
        <v>5</v>
      </c>
      <c r="P26" s="39">
        <f ca="1">IF(I26&lt;H26,OFFSET(Очки!$A$20,2+H26-I26,IF(G26=1,13-H26,10+G26)),0)</f>
        <v>1.5</v>
      </c>
      <c r="Q26" s="39"/>
      <c r="R26" s="90"/>
      <c r="S26" s="123">
        <f t="shared" ca="1" si="0"/>
        <v>9.5</v>
      </c>
    </row>
    <row r="27" spans="1:23" ht="15.75">
      <c r="A27" s="132">
        <v>20</v>
      </c>
      <c r="B27" s="109" t="s">
        <v>84</v>
      </c>
      <c r="C27" s="33"/>
      <c r="D27" s="42">
        <v>3</v>
      </c>
      <c r="E27" s="43">
        <v>9</v>
      </c>
      <c r="F27" s="44">
        <v>3</v>
      </c>
      <c r="G27" s="45">
        <v>3</v>
      </c>
      <c r="H27" s="46">
        <v>6</v>
      </c>
      <c r="I27" s="43">
        <v>6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3</v>
      </c>
      <c r="M27" s="39"/>
      <c r="N27" s="92"/>
      <c r="O27" s="89">
        <f ca="1">OFFSET(Очки!$A$2,I27,G27+OFFSET(Очки!$A$18,0,$C$38-1)-1)</f>
        <v>1.5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8.5</v>
      </c>
    </row>
    <row r="28" spans="1:23" ht="15.75">
      <c r="A28" s="132">
        <v>21</v>
      </c>
      <c r="B28" s="109" t="s">
        <v>60</v>
      </c>
      <c r="C28" s="33"/>
      <c r="D28" s="42">
        <v>2</v>
      </c>
      <c r="E28" s="43">
        <v>9</v>
      </c>
      <c r="F28" s="44">
        <v>6</v>
      </c>
      <c r="G28" s="45">
        <v>2</v>
      </c>
      <c r="H28" s="46">
        <v>6</v>
      </c>
      <c r="I28" s="43">
        <v>5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2.1</v>
      </c>
      <c r="M28" s="39"/>
      <c r="N28" s="92">
        <f>-4-4</f>
        <v>-8</v>
      </c>
      <c r="O28" s="89">
        <f ca="1">OFFSET(Очки!$A$2,I28,G28+OFFSET(Очки!$A$18,0,$C$38-1)-1)</f>
        <v>7.5</v>
      </c>
      <c r="P28" s="39">
        <f ca="1">IF(I28&lt;H28,OFFSET(Очки!$A$20,2+H28-I28,IF(G28=1,13-H28,10+G28)),0)</f>
        <v>0.7</v>
      </c>
      <c r="Q28" s="39"/>
      <c r="R28" s="90">
        <v>-4</v>
      </c>
      <c r="S28" s="123">
        <f t="shared" ca="1" si="0"/>
        <v>5.2999999999999989</v>
      </c>
      <c r="W28" t="s">
        <v>47</v>
      </c>
    </row>
    <row r="29" spans="1:23" ht="15.75">
      <c r="A29" s="132">
        <v>22</v>
      </c>
      <c r="B29" s="109" t="s">
        <v>96</v>
      </c>
      <c r="C29" s="33" t="s">
        <v>44</v>
      </c>
      <c r="D29" s="42">
        <v>3</v>
      </c>
      <c r="E29" s="43">
        <v>6</v>
      </c>
      <c r="F29" s="44">
        <v>8</v>
      </c>
      <c r="G29" s="45">
        <v>3</v>
      </c>
      <c r="H29" s="46">
        <v>9</v>
      </c>
      <c r="I29" s="43">
        <v>5</v>
      </c>
      <c r="J29" s="95"/>
      <c r="K29" s="89">
        <f ca="1">OFFSET(Очки!$A$2,F29,D29+OFFSET(Очки!$A$18,0,$C$38-1)-1)</f>
        <v>0.5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OFFSET(Очки!$A$2,I29,G29+OFFSET(Очки!$A$18,0,$C$38-1)-1)</f>
        <v>2</v>
      </c>
      <c r="P29" s="39">
        <f ca="1">IF(I29&lt;H29,OFFSET(Очки!$A$20,2+H29-I29,IF(G29=1,13-H29,10+G29)),0)</f>
        <v>2</v>
      </c>
      <c r="Q29" s="39"/>
      <c r="R29" s="90"/>
      <c r="S29" s="123">
        <f t="shared" ca="1" si="0"/>
        <v>4.5</v>
      </c>
    </row>
    <row r="30" spans="1:23" ht="15.75">
      <c r="A30" s="132">
        <v>23</v>
      </c>
      <c r="B30" s="47" t="s">
        <v>230</v>
      </c>
      <c r="C30" s="33">
        <v>5</v>
      </c>
      <c r="D30" s="42">
        <v>3</v>
      </c>
      <c r="E30" s="43">
        <v>2</v>
      </c>
      <c r="F30" s="44">
        <v>2</v>
      </c>
      <c r="G30" s="45">
        <v>3</v>
      </c>
      <c r="H30" s="46">
        <v>3</v>
      </c>
      <c r="I30" s="43">
        <v>4</v>
      </c>
      <c r="J30" s="95"/>
      <c r="K30" s="89">
        <f ca="1">OFFSET(Очки!$A$2,F30,D30+OFFSET(Очки!$A$18,0,$C$38-1)-1)</f>
        <v>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3</v>
      </c>
      <c r="P30" s="39">
        <f ca="1">IF(I30&lt;H30,OFFSET(Очки!$A$20,2+H30-I30,IF(G30=1,13-H30,10+G30)),0)</f>
        <v>0</v>
      </c>
      <c r="Q30" s="39"/>
      <c r="R30" s="90">
        <v>-4</v>
      </c>
      <c r="S30" s="123">
        <f t="shared" ca="1" si="0"/>
        <v>4</v>
      </c>
    </row>
    <row r="31" spans="1:23" ht="15.75">
      <c r="A31" s="132">
        <v>24</v>
      </c>
      <c r="B31" s="109" t="s">
        <v>203</v>
      </c>
      <c r="C31" s="33" t="s">
        <v>44</v>
      </c>
      <c r="D31" s="42">
        <v>3</v>
      </c>
      <c r="E31" s="43">
        <v>5</v>
      </c>
      <c r="F31" s="44">
        <v>5</v>
      </c>
      <c r="G31" s="45">
        <v>3</v>
      </c>
      <c r="H31" s="46">
        <v>4</v>
      </c>
      <c r="I31" s="43">
        <v>3</v>
      </c>
      <c r="J31" s="95"/>
      <c r="K31" s="89">
        <f ca="1">OFFSET(Очки!$A$2,F31,D31+OFFSET(Очки!$A$18,0,$C$38-1)-1)</f>
        <v>2</v>
      </c>
      <c r="L31" s="39">
        <f ca="1">IF(F31&lt;E31,OFFSET(Очки!$A$20,2+E31-F31,IF(D31=1,13-E31,10+D31)),0)</f>
        <v>0</v>
      </c>
      <c r="M31" s="39"/>
      <c r="N31" s="92">
        <v>-5</v>
      </c>
      <c r="O31" s="89">
        <f ca="1">OFFSET(Очки!$A$2,I31,G31+OFFSET(Очки!$A$18,0,$C$38-1)-1)</f>
        <v>4</v>
      </c>
      <c r="P31" s="39">
        <f ca="1">IF(I31&lt;H31,OFFSET(Очки!$A$20,2+H31-I31,IF(G31=1,13-H31,10+G31)),0)</f>
        <v>0.5</v>
      </c>
      <c r="Q31" s="39"/>
      <c r="R31" s="90"/>
      <c r="S31" s="123">
        <f t="shared" ca="1" si="0"/>
        <v>1.5</v>
      </c>
    </row>
    <row r="32" spans="1:23" ht="15.75">
      <c r="A32" s="132">
        <v>25</v>
      </c>
      <c r="B32" s="109" t="s">
        <v>141</v>
      </c>
      <c r="C32" s="33">
        <v>12.5</v>
      </c>
      <c r="D32" s="42">
        <v>3</v>
      </c>
      <c r="E32" s="43">
        <v>3</v>
      </c>
      <c r="F32" s="44">
        <v>7</v>
      </c>
      <c r="G32" s="45">
        <v>3</v>
      </c>
      <c r="H32" s="46">
        <v>2</v>
      </c>
      <c r="I32" s="43">
        <v>9</v>
      </c>
      <c r="J32" s="95"/>
      <c r="K32" s="89">
        <f ca="1">OFFSET(Очки!$A$2,F32,D32+OFFSET(Очки!$A$18,0,$C$38-1)-1)</f>
        <v>1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0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1</v>
      </c>
    </row>
    <row r="33" spans="1:19" ht="15.75">
      <c r="A33" s="132">
        <v>26</v>
      </c>
      <c r="B33" s="109" t="s">
        <v>233</v>
      </c>
      <c r="C33" s="33" t="s">
        <v>44</v>
      </c>
      <c r="D33" s="42">
        <v>3</v>
      </c>
      <c r="E33" s="43">
        <v>4</v>
      </c>
      <c r="F33" s="44">
        <v>4</v>
      </c>
      <c r="G33" s="45">
        <v>3</v>
      </c>
      <c r="H33" s="46">
        <v>7</v>
      </c>
      <c r="I33" s="43">
        <v>6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1.5</v>
      </c>
      <c r="P33" s="39">
        <f ca="1">IF(I33&lt;H33,OFFSET(Очки!$A$20,2+H33-I33,IF(G33=1,13-H33,10+G33)),0)</f>
        <v>0.5</v>
      </c>
      <c r="Q33" s="39"/>
      <c r="R33" s="90">
        <v>-4</v>
      </c>
      <c r="S33" s="123">
        <f t="shared" ca="1" si="0"/>
        <v>1</v>
      </c>
    </row>
    <row r="34" spans="1:19" ht="15.75">
      <c r="A34" s="132">
        <v>27</v>
      </c>
      <c r="B34" s="47" t="s">
        <v>229</v>
      </c>
      <c r="C34" s="33"/>
      <c r="D34" s="42">
        <v>3</v>
      </c>
      <c r="E34" s="43">
        <v>1</v>
      </c>
      <c r="F34" s="44">
        <v>9</v>
      </c>
      <c r="G34" s="45">
        <v>3</v>
      </c>
      <c r="H34" s="46">
        <v>1</v>
      </c>
      <c r="I34" s="43">
        <v>8</v>
      </c>
      <c r="J34" s="95"/>
      <c r="K34" s="89">
        <f ca="1">OFFSET(Очки!$A$2,F34,D34+OFFSET(Очки!$A$18,0,$C$38-1)-1)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0.5</v>
      </c>
      <c r="P34" s="39">
        <f ca="1">IF(I34&lt;H34,OFFSET(Очки!$A$20,2+H34-I34,IF(G34=1,13-H34,10+G34)),0)</f>
        <v>0</v>
      </c>
      <c r="Q34" s="39"/>
      <c r="R34" s="90"/>
      <c r="S34" s="123">
        <f t="shared" ca="1" si="0"/>
        <v>0.5</v>
      </c>
    </row>
    <row r="35" spans="1:19" ht="15.75" hidden="1">
      <c r="A35" s="132" t="e">
        <f ca="1">RANK(S35,S$6:OFFSET(S$6,0,0,COUNTA(B$6:B$37)))</f>
        <v>#N/A</v>
      </c>
      <c r="B35" s="109"/>
      <c r="C35" s="33"/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OFFSET(Очки!$A$2,F35,D35+OFFSET(Очки!$A$18,0,$C$38-1)-1)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</v>
      </c>
      <c r="P35" s="39">
        <f ca="1">IF(I35&lt;H35,OFFSET(Очки!$A$20,2+H35-I35,IF(G35=1,13-H35,10+G35)),0)</f>
        <v>0</v>
      </c>
      <c r="Q35" s="39"/>
      <c r="R35" s="90"/>
      <c r="S35" s="123">
        <f t="shared" ca="1" si="0"/>
        <v>0</v>
      </c>
    </row>
    <row r="36" spans="1:19" ht="15.75" hidden="1">
      <c r="A36" s="132" t="e">
        <f ca="1">RANK(S36,S$6:OFFSET(S$6,0,0,COUNTA(B$6:B$37)))</f>
        <v>#N/A</v>
      </c>
      <c r="B36" s="109"/>
      <c r="C36" s="33"/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0</v>
      </c>
    </row>
    <row r="37" spans="1:19" ht="15.75" hidden="1">
      <c r="A37" s="132" t="e">
        <f ca="1">RANK(S37,S$6:OFFSET(S$6,0,0,COUNTA(B$6:B$37)))</f>
        <v>#N/A</v>
      </c>
      <c r="B37" s="109"/>
      <c r="C37" s="33"/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OFFSET(Очки!$A$2,F37,D37+OFFSET(Очки!$A$18,0,$C$38-1)-1)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OFFSET(Очки!$A$2,I37,G37+OFFSET(Очки!$A$18,0,$C$38-1)-1)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0</v>
      </c>
    </row>
    <row r="38" spans="1:19" ht="15.75">
      <c r="A38" s="60"/>
      <c r="B38" s="61" t="s">
        <v>45</v>
      </c>
      <c r="C38" s="61">
        <f>COUNTA(B6:B37)</f>
        <v>29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4">
    <sortCondition descending="1" ref="S6:S34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7">
    <cfRule type="expression" dxfId="8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4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S34"/>
  <sheetViews>
    <sheetView topLeftCell="A6" zoomScale="80" zoomScaleNormal="80" workbookViewId="0">
      <selection activeCell="A23" sqref="A23:XFD23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RANK(S6,S$6:OFFSET(S$6,0,0,COUNTA(B$6:B$33)))</f>
        <v>1</v>
      </c>
      <c r="B6" s="135" t="s">
        <v>211</v>
      </c>
      <c r="C6" s="100" t="s">
        <v>44</v>
      </c>
      <c r="D6" s="34">
        <v>1</v>
      </c>
      <c r="E6" s="35">
        <v>10</v>
      </c>
      <c r="F6" s="36">
        <v>5</v>
      </c>
      <c r="G6" s="37">
        <v>1</v>
      </c>
      <c r="H6" s="38">
        <v>10</v>
      </c>
      <c r="I6" s="35">
        <v>8</v>
      </c>
      <c r="J6" s="94">
        <v>2.5</v>
      </c>
      <c r="K6" s="86">
        <f ca="1">OFFSET(Очки!$A$2,F6,D6+OFFSET(Очки!$A$18,0,$C$34-1)-1)</f>
        <v>13</v>
      </c>
      <c r="L6" s="87">
        <f ca="1">IF(F6&lt;E6,OFFSET(Очки!$A$20,2+E6-F6,IF(D6=1,13-E6,10+D6)),0)</f>
        <v>5.6999999999999993</v>
      </c>
      <c r="M6" s="87">
        <v>2.5</v>
      </c>
      <c r="N6" s="91"/>
      <c r="O6" s="86">
        <f ca="1">OFFSET(Очки!$A$2,I6,G6+OFFSET(Очки!$A$18,0,$C$34-1)-1)</f>
        <v>11.5</v>
      </c>
      <c r="P6" s="87">
        <f ca="1">IF(I6&lt;H6,OFFSET(Очки!$A$20,2+H6-I6,IF(G6=1,13-H6,10+G6)),0)</f>
        <v>2.4</v>
      </c>
      <c r="Q6" s="87">
        <v>2</v>
      </c>
      <c r="R6" s="88"/>
      <c r="S6" s="101">
        <f t="shared" ref="S6:S33" ca="1" si="0">SUM(J6:R6)</f>
        <v>39.6</v>
      </c>
    </row>
    <row r="7" spans="1:19" ht="15.75">
      <c r="A7" s="40">
        <f ca="1">RANK(S7,S$6:OFFSET(S$6,0,0,COUNTA(B$6:B$33)))</f>
        <v>2</v>
      </c>
      <c r="B7" s="47" t="s">
        <v>48</v>
      </c>
      <c r="C7" s="33" t="s">
        <v>44</v>
      </c>
      <c r="D7" s="42">
        <v>1</v>
      </c>
      <c r="E7" s="43">
        <v>1</v>
      </c>
      <c r="F7" s="44">
        <v>2</v>
      </c>
      <c r="G7" s="45">
        <v>1</v>
      </c>
      <c r="H7" s="46">
        <v>1</v>
      </c>
      <c r="I7" s="43">
        <v>1</v>
      </c>
      <c r="J7" s="95"/>
      <c r="K7" s="89">
        <f ca="1">OFFSET(Очки!$A$2,F7,D7+OFFSET(Очки!$A$18,0,$C$34-1)-1)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OFFSET(Очки!$A$2,I7,G7+OFFSET(Очки!$A$18,0,$C$34-1)-1)</f>
        <v>17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33</v>
      </c>
    </row>
    <row r="8" spans="1:19" ht="15.75">
      <c r="A8" s="40">
        <f ca="1">RANK(S8,S$6:OFFSET(S$6,0,0,COUNTA(B$6:B$33)))</f>
        <v>3</v>
      </c>
      <c r="B8" s="41" t="s">
        <v>51</v>
      </c>
      <c r="C8" s="33" t="s">
        <v>44</v>
      </c>
      <c r="D8" s="42">
        <v>1</v>
      </c>
      <c r="E8" s="43">
        <v>4</v>
      </c>
      <c r="F8" s="44">
        <v>3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OFFSET(Очки!$A$2,F8,D8+OFFSET(Очки!$A$18,0,$C$34-1)-1)</f>
        <v>15</v>
      </c>
      <c r="L8" s="39">
        <f ca="1">IF(F8&lt;E8,OFFSET(Очки!$A$20,2+E8-F8,IF(D8=1,13-E8,10+D8)),0)</f>
        <v>0.8</v>
      </c>
      <c r="M8" s="39">
        <v>0.5</v>
      </c>
      <c r="N8" s="92"/>
      <c r="O8" s="89">
        <f ca="1">OFFSET(Очки!$A$2,I8,G8+OFFSET(Очки!$A$18,0,$C$34-1)-1)</f>
        <v>14</v>
      </c>
      <c r="P8" s="39">
        <f ca="1">IF(I8&lt;H8,OFFSET(Очки!$A$20,2+H8-I8,IF(G8=1,13-H8,10+G8)),0)</f>
        <v>1.9</v>
      </c>
      <c r="Q8" s="39">
        <v>0.5</v>
      </c>
      <c r="R8" s="90"/>
      <c r="S8" s="102">
        <f t="shared" ca="1" si="0"/>
        <v>32.700000000000003</v>
      </c>
    </row>
    <row r="9" spans="1:19" ht="15.75">
      <c r="A9" s="40">
        <f ca="1">RANK(S9,S$6:OFFSET(S$6,0,0,COUNTA(B$6:B$33)))</f>
        <v>4</v>
      </c>
      <c r="B9" s="48" t="s">
        <v>127</v>
      </c>
      <c r="C9" s="33">
        <v>74</v>
      </c>
      <c r="D9" s="42">
        <v>1</v>
      </c>
      <c r="E9" s="43">
        <v>7</v>
      </c>
      <c r="F9" s="44">
        <v>4</v>
      </c>
      <c r="G9" s="45">
        <v>1</v>
      </c>
      <c r="H9" s="46">
        <v>9</v>
      </c>
      <c r="I9" s="43">
        <v>9</v>
      </c>
      <c r="J9" s="95">
        <v>1</v>
      </c>
      <c r="K9" s="89">
        <f ca="1">OFFSET(Очки!$A$2,F9,D9+OFFSET(Очки!$A$18,0,$C$34-1)-1)</f>
        <v>14</v>
      </c>
      <c r="L9" s="39">
        <f ca="1">IF(F9&lt;E9,OFFSET(Очки!$A$20,2+E9-F9,IF(D9=1,13-E9,10+D9)),0)</f>
        <v>3</v>
      </c>
      <c r="M9" s="39">
        <v>2</v>
      </c>
      <c r="N9" s="92"/>
      <c r="O9" s="89">
        <f ca="1">OFFSET(Очки!$A$2,I9,G9+OFFSET(Очки!$A$18,0,$C$34-1)-1)</f>
        <v>11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31</v>
      </c>
    </row>
    <row r="10" spans="1:19" ht="15.75">
      <c r="A10" s="40">
        <f ca="1">RANK(S10,S$6:OFFSET(S$6,0,0,COUNTA(B$6:B$33)))</f>
        <v>5</v>
      </c>
      <c r="B10" s="47" t="s">
        <v>180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7</v>
      </c>
      <c r="I10" s="43">
        <v>7</v>
      </c>
      <c r="J10" s="95"/>
      <c r="K10" s="89">
        <f ca="1">OFFSET(Очки!$A$2,F10,D10+OFFSET(Очки!$A$18,0,$C$34-1)-1)</f>
        <v>17</v>
      </c>
      <c r="L10" s="39">
        <f ca="1">IF(F10&lt;E10,OFFSET(Очки!$A$20,2+E10-F10,IF(D10=1,13-E10,10+D10)),0)</f>
        <v>0.7</v>
      </c>
      <c r="M10" s="39">
        <v>1</v>
      </c>
      <c r="N10" s="92"/>
      <c r="O10" s="89">
        <f ca="1">OFFSET(Очки!$A$2,I10,G10+OFFSET(Очки!$A$18,0,$C$34-1)-1)</f>
        <v>12</v>
      </c>
      <c r="P10" s="39">
        <f ca="1">IF(I10&lt;H10,OFFSET(Очки!$A$20,2+H10-I10,IF(G10=1,13-H10,10+G10)),0)</f>
        <v>0</v>
      </c>
      <c r="Q10" s="39"/>
      <c r="R10" s="90">
        <v>-4</v>
      </c>
      <c r="S10" s="102">
        <f t="shared" ca="1" si="0"/>
        <v>26.7</v>
      </c>
    </row>
    <row r="11" spans="1:19" ht="15.75">
      <c r="A11" s="40">
        <f ca="1">RANK(S11,S$6:OFFSET(S$6,0,0,COUNTA(B$6:B$33)))</f>
        <v>6</v>
      </c>
      <c r="B11" s="47" t="s">
        <v>239</v>
      </c>
      <c r="C11" s="33" t="s">
        <v>44</v>
      </c>
      <c r="D11" s="42">
        <v>1</v>
      </c>
      <c r="E11" s="43">
        <v>9</v>
      </c>
      <c r="F11" s="44">
        <v>10</v>
      </c>
      <c r="G11" s="45">
        <v>1</v>
      </c>
      <c r="H11" s="46">
        <v>5</v>
      </c>
      <c r="I11" s="43">
        <v>2</v>
      </c>
      <c r="J11" s="95">
        <v>2</v>
      </c>
      <c r="K11" s="89">
        <f ca="1">OFFSET(Очки!$A$2,F11,D11+OFFSET(Очки!$A$18,0,$C$34-1)-1)</f>
        <v>10.5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OFFSET(Очки!$A$2,I11,G11+OFFSET(Очки!$A$18,0,$C$34-1)-1)</f>
        <v>16</v>
      </c>
      <c r="P11" s="39">
        <f ca="1">IF(I11&lt;H11,OFFSET(Очки!$A$20,2+H11-I11,IF(G11=1,13-H11,10+G11)),0)</f>
        <v>2.4000000000000004</v>
      </c>
      <c r="Q11" s="39">
        <v>1</v>
      </c>
      <c r="R11" s="90">
        <f>-4-4</f>
        <v>-8</v>
      </c>
      <c r="S11" s="102">
        <f t="shared" ca="1" si="0"/>
        <v>23.9</v>
      </c>
    </row>
    <row r="12" spans="1:19" ht="15.75">
      <c r="A12" s="40">
        <f ca="1">RANK(S12,S$6:OFFSET(S$6,0,0,COUNTA(B$6:B$33)))</f>
        <v>7</v>
      </c>
      <c r="B12" s="47" t="s">
        <v>52</v>
      </c>
      <c r="C12" s="33" t="s">
        <v>44</v>
      </c>
      <c r="D12" s="42">
        <v>2</v>
      </c>
      <c r="E12" s="43">
        <v>2</v>
      </c>
      <c r="F12" s="44">
        <v>1</v>
      </c>
      <c r="G12" s="45">
        <v>2</v>
      </c>
      <c r="H12" s="46">
        <v>1</v>
      </c>
      <c r="I12" s="43">
        <v>1</v>
      </c>
      <c r="J12" s="95"/>
      <c r="K12" s="89">
        <f ca="1">OFFSET(Очки!$A$2,F12,D12+OFFSET(Очки!$A$18,0,$C$34-1)-1)</f>
        <v>11.5</v>
      </c>
      <c r="L12" s="39">
        <f ca="1">IF(F12&lt;E12,OFFSET(Очки!$A$20,2+E12-F12,IF(D12=1,13-E12,10+D12)),0)</f>
        <v>0.7</v>
      </c>
      <c r="M12" s="39"/>
      <c r="N12" s="92"/>
      <c r="O12" s="89">
        <f ca="1">OFFSET(Очки!$A$2,I12,G12+OFFSET(Очки!$A$18,0,$C$34-1)-1)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23.7</v>
      </c>
    </row>
    <row r="13" spans="1:19" ht="15.75">
      <c r="A13" s="40">
        <f ca="1">RANK(S13,S$6:OFFSET(S$6,0,0,COUNTA(B$6:B$33)))</f>
        <v>8</v>
      </c>
      <c r="B13" s="47" t="s">
        <v>60</v>
      </c>
      <c r="C13" s="33">
        <v>5</v>
      </c>
      <c r="D13" s="42">
        <v>1</v>
      </c>
      <c r="E13" s="43">
        <v>5</v>
      </c>
      <c r="F13" s="44">
        <v>6</v>
      </c>
      <c r="G13" s="45">
        <v>1</v>
      </c>
      <c r="H13" s="46">
        <v>8</v>
      </c>
      <c r="I13" s="43">
        <v>9</v>
      </c>
      <c r="J13" s="95"/>
      <c r="K13" s="89">
        <f ca="1">OFFSET(Очки!$A$2,F13,D13+OFFSET(Очки!$A$18,0,$C$34-1)-1)</f>
        <v>12.5</v>
      </c>
      <c r="L13" s="39">
        <f ca="1">IF(F13&lt;E13,OFFSET(Очки!$A$20,2+E13-F13,IF(D13=1,13-E13,10+D13)),0)</f>
        <v>0</v>
      </c>
      <c r="M13" s="39">
        <v>1.5</v>
      </c>
      <c r="N13" s="92"/>
      <c r="O13" s="89">
        <f ca="1">OFFSET(Очки!$A$2,I13,G13+OFFSET(Очки!$A$18,0,$C$34-1)-1)</f>
        <v>11</v>
      </c>
      <c r="P13" s="39">
        <f ca="1">IF(I13&lt;H13,OFFSET(Очки!$A$20,2+H13-I13,IF(G13=1,13-H13,10+G13)),0)</f>
        <v>0</v>
      </c>
      <c r="Q13" s="39">
        <v>1.5</v>
      </c>
      <c r="R13" s="90">
        <v>-3</v>
      </c>
      <c r="S13" s="102">
        <f t="shared" ca="1" si="0"/>
        <v>23.5</v>
      </c>
    </row>
    <row r="14" spans="1:19" ht="15.75">
      <c r="A14" s="40">
        <f ca="1">RANK(S14,S$6:OFFSET(S$6,0,0,COUNTA(B$6:B$33)))</f>
        <v>9</v>
      </c>
      <c r="B14" s="47" t="s">
        <v>175</v>
      </c>
      <c r="C14" s="33">
        <v>20</v>
      </c>
      <c r="D14" s="42">
        <v>1</v>
      </c>
      <c r="E14" s="43">
        <v>8</v>
      </c>
      <c r="F14" s="44">
        <v>7</v>
      </c>
      <c r="G14" s="45">
        <v>2</v>
      </c>
      <c r="H14" s="46">
        <v>4</v>
      </c>
      <c r="I14" s="43">
        <v>3</v>
      </c>
      <c r="J14" s="95">
        <v>1.5</v>
      </c>
      <c r="K14" s="89">
        <f ca="1">OFFSET(Очки!$A$2,F14,D14+OFFSET(Очки!$A$18,0,$C$34-1)-1)</f>
        <v>12</v>
      </c>
      <c r="L14" s="39">
        <f ca="1">IF(F14&lt;E14,OFFSET(Очки!$A$20,2+E14-F14,IF(D14=1,13-E14,10+D14)),0)</f>
        <v>1.2</v>
      </c>
      <c r="M14" s="39"/>
      <c r="N14" s="92">
        <v>-2</v>
      </c>
      <c r="O14" s="89">
        <f ca="1">OFFSET(Очки!$A$2,I14,G14+OFFSET(Очки!$A$18,0,$C$34-1)-1)</f>
        <v>9.5</v>
      </c>
      <c r="P14" s="39">
        <f ca="1">IF(I14&lt;H14,OFFSET(Очки!$A$20,2+H14-I14,IF(G14=1,13-H14,10+G14)),0)</f>
        <v>0.7</v>
      </c>
      <c r="Q14" s="39"/>
      <c r="R14" s="90"/>
      <c r="S14" s="102">
        <f t="shared" ca="1" si="0"/>
        <v>22.9</v>
      </c>
    </row>
    <row r="15" spans="1:19" ht="15.75">
      <c r="A15" s="40">
        <f ca="1">RANK(S15,S$6:OFFSET(S$6,0,0,COUNTA(B$6:B$33)))</f>
        <v>10</v>
      </c>
      <c r="B15" s="48" t="s">
        <v>236</v>
      </c>
      <c r="C15" s="33" t="s">
        <v>44</v>
      </c>
      <c r="D15" s="42">
        <v>2</v>
      </c>
      <c r="E15" s="43">
        <v>3</v>
      </c>
      <c r="F15" s="44">
        <v>7</v>
      </c>
      <c r="G15" s="45">
        <v>1</v>
      </c>
      <c r="H15" s="46">
        <v>2</v>
      </c>
      <c r="I15" s="43">
        <v>2</v>
      </c>
      <c r="J15" s="95"/>
      <c r="K15" s="89">
        <f ca="1">OFFSET(Очки!$A$2,F15,D15+OFFSET(Очки!$A$18,0,$C$34-1)-1)</f>
        <v>6.5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OFFSET(Очки!$A$2,I15,G15+OFFSET(Очки!$A$18,0,$C$34-1)-1)</f>
        <v>16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f ca="1">RANK(S16,S$6:OFFSET(S$6,0,0,COUNTA(B$6:B$33)))</f>
        <v>11</v>
      </c>
      <c r="B16" s="32" t="s">
        <v>223</v>
      </c>
      <c r="C16" s="33" t="s">
        <v>44</v>
      </c>
      <c r="D16" s="42">
        <v>1</v>
      </c>
      <c r="E16" s="43">
        <v>3</v>
      </c>
      <c r="F16" s="44">
        <v>8</v>
      </c>
      <c r="G16" s="45">
        <v>3</v>
      </c>
      <c r="H16" s="46">
        <v>9</v>
      </c>
      <c r="I16" s="43">
        <v>2</v>
      </c>
      <c r="J16" s="95"/>
      <c r="K16" s="89">
        <f ca="1">OFFSET(Очки!$A$2,F16,D16+OFFSET(Очки!$A$18,0,$C$34-1)-1)</f>
        <v>11.5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OFFSET(Очки!$A$2,I16,G16+OFFSET(Очки!$A$18,0,$C$34-1)-1)</f>
        <v>5.5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20.5</v>
      </c>
    </row>
    <row r="17" spans="1:19" ht="15.75">
      <c r="A17" s="40">
        <f ca="1">RANK(S17,S$6:OFFSET(S$6,0,0,COUNTA(B$6:B$33)))</f>
        <v>11</v>
      </c>
      <c r="B17" s="47" t="s">
        <v>165</v>
      </c>
      <c r="C17" s="33">
        <v>17.5</v>
      </c>
      <c r="D17" s="42">
        <v>3</v>
      </c>
      <c r="E17" s="43">
        <v>3</v>
      </c>
      <c r="F17" s="44">
        <v>1</v>
      </c>
      <c r="G17" s="45">
        <v>1</v>
      </c>
      <c r="H17" s="46">
        <v>3</v>
      </c>
      <c r="I17" s="43">
        <v>5</v>
      </c>
      <c r="J17" s="95"/>
      <c r="K17" s="89">
        <f ca="1">OFFSET(Очки!$A$2,F17,D17+OFFSET(Очки!$A$18,0,$C$34-1)-1)</f>
        <v>6.5</v>
      </c>
      <c r="L17" s="39">
        <f ca="1">IF(F17&lt;E17,OFFSET(Очки!$A$20,2+E17-F17,IF(D17=1,13-E17,10+D17)),0)</f>
        <v>1</v>
      </c>
      <c r="M17" s="39"/>
      <c r="N17" s="92"/>
      <c r="O17" s="89">
        <f ca="1">OFFSET(Очки!$A$2,I17,G17+OFFSET(Очки!$A$18,0,$C$34-1)-1)</f>
        <v>13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20.5</v>
      </c>
    </row>
    <row r="18" spans="1:19" ht="15.75">
      <c r="A18" s="40">
        <f ca="1">RANK(S18,S$6:OFFSET(S$6,0,0,COUNTA(B$6:B$33)))</f>
        <v>13</v>
      </c>
      <c r="B18" s="48" t="s">
        <v>152</v>
      </c>
      <c r="C18" s="33">
        <v>10</v>
      </c>
      <c r="D18" s="42">
        <v>1</v>
      </c>
      <c r="E18" s="43">
        <v>6</v>
      </c>
      <c r="F18" s="44">
        <v>7</v>
      </c>
      <c r="G18" s="45">
        <v>2</v>
      </c>
      <c r="H18" s="46">
        <v>2</v>
      </c>
      <c r="I18" s="43">
        <v>2</v>
      </c>
      <c r="J18" s="95">
        <v>0.5</v>
      </c>
      <c r="K18" s="89">
        <f ca="1">OFFSET(Очки!$A$2,F18,D18+OFFSET(Очки!$A$18,0,$C$34-1)-1)</f>
        <v>12</v>
      </c>
      <c r="L18" s="39">
        <f ca="1">IF(F18&lt;E18,OFFSET(Очки!$A$20,2+E18-F18,IF(D18=1,13-E18,10+D18)),0)</f>
        <v>0</v>
      </c>
      <c r="M18" s="39"/>
      <c r="N18" s="92">
        <v>-4</v>
      </c>
      <c r="O18" s="89">
        <f ca="1">OFFSET(Очки!$A$2,I18,G18+OFFSET(Очки!$A$18,0,$C$34-1)-1)</f>
        <v>10.5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RANK(S19,S$6:OFFSET(S$6,0,0,COUNTA(B$6:B$33)))</f>
        <v>14</v>
      </c>
      <c r="B19" s="47" t="s">
        <v>115</v>
      </c>
      <c r="C19" s="33">
        <v>10</v>
      </c>
      <c r="D19" s="42">
        <v>2</v>
      </c>
      <c r="E19" s="43">
        <v>1</v>
      </c>
      <c r="F19" s="44">
        <v>3</v>
      </c>
      <c r="G19" s="45">
        <v>3</v>
      </c>
      <c r="H19" s="46">
        <v>5</v>
      </c>
      <c r="I19" s="43">
        <v>1</v>
      </c>
      <c r="J19" s="95"/>
      <c r="K19" s="89">
        <f ca="1">OFFSET(Очки!$A$2,F19,D19+OFFSET(Очки!$A$18,0,$C$34-1)-1)</f>
        <v>9.5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OFFSET(Очки!$A$2,I19,G19+OFFSET(Очки!$A$18,0,$C$34-1)-1)</f>
        <v>6.5</v>
      </c>
      <c r="P19" s="39">
        <f ca="1">IF(I19&lt;H19,OFFSET(Очки!$A$20,2+H19-I19,IF(G19=1,13-H19,10+G19)),0)</f>
        <v>2</v>
      </c>
      <c r="Q19" s="39"/>
      <c r="R19" s="90"/>
      <c r="S19" s="102">
        <f t="shared" ca="1" si="0"/>
        <v>18</v>
      </c>
    </row>
    <row r="20" spans="1:19" ht="15.75">
      <c r="A20" s="40">
        <f ca="1">RANK(S20,S$6:OFFSET(S$6,0,0,COUNTA(B$6:B$33)))</f>
        <v>15</v>
      </c>
      <c r="B20" s="47" t="s">
        <v>241</v>
      </c>
      <c r="C20" s="33">
        <v>5</v>
      </c>
      <c r="D20" s="42">
        <v>3</v>
      </c>
      <c r="E20" s="43">
        <v>7</v>
      </c>
      <c r="F20" s="44">
        <v>5</v>
      </c>
      <c r="G20" s="45">
        <v>1</v>
      </c>
      <c r="H20" s="46">
        <v>4</v>
      </c>
      <c r="I20" s="43">
        <v>4</v>
      </c>
      <c r="J20" s="95"/>
      <c r="K20" s="89">
        <f ca="1">OFFSET(Очки!$A$2,F20,D20+OFFSET(Очки!$A$18,0,$C$34-1)-1)</f>
        <v>2.5</v>
      </c>
      <c r="L20" s="39">
        <f ca="1">IF(F20&lt;E20,OFFSET(Очки!$A$20,2+E20-F20,IF(D20=1,13-E20,10+D20)),0)</f>
        <v>1</v>
      </c>
      <c r="M20" s="39"/>
      <c r="N20" s="92"/>
      <c r="O20" s="89">
        <f ca="1">OFFSET(Очки!$A$2,I20,G20+OFFSET(Очки!$A$18,0,$C$34-1)-1)</f>
        <v>14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17.5</v>
      </c>
    </row>
    <row r="21" spans="1:19" ht="15.75">
      <c r="A21" s="40">
        <f ca="1">RANK(S21,S$6:OFFSET(S$6,0,0,COUNTA(B$6:B$33)))</f>
        <v>16</v>
      </c>
      <c r="B21" s="47" t="s">
        <v>145</v>
      </c>
      <c r="C21" s="33" t="s">
        <v>44</v>
      </c>
      <c r="D21" s="42">
        <v>2</v>
      </c>
      <c r="E21" s="43">
        <v>7</v>
      </c>
      <c r="F21" s="44">
        <v>5</v>
      </c>
      <c r="G21" s="45">
        <v>2</v>
      </c>
      <c r="H21" s="46">
        <v>6</v>
      </c>
      <c r="I21" s="43">
        <v>5</v>
      </c>
      <c r="J21" s="95"/>
      <c r="K21" s="89">
        <f ca="1">OFFSET(Очки!$A$2,F21,D21+OFFSET(Очки!$A$18,0,$C$34-1)-1)</f>
        <v>7.5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OFFSET(Очки!$A$2,I21,G21+OFFSET(Очки!$A$18,0,$C$34-1)-1)</f>
        <v>7.5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17.099999999999998</v>
      </c>
    </row>
    <row r="22" spans="1:19" ht="15.75">
      <c r="A22" s="40">
        <f ca="1">RANK(S22,S$6:OFFSET(S$6,0,0,COUNTA(B$6:B$33)))</f>
        <v>17</v>
      </c>
      <c r="B22" s="32" t="s">
        <v>210</v>
      </c>
      <c r="C22" s="33" t="s">
        <v>44</v>
      </c>
      <c r="D22" s="42">
        <v>2</v>
      </c>
      <c r="E22" s="43">
        <v>6</v>
      </c>
      <c r="F22" s="44">
        <v>1</v>
      </c>
      <c r="G22" s="45">
        <v>2</v>
      </c>
      <c r="H22" s="46">
        <v>7</v>
      </c>
      <c r="I22" s="43">
        <v>8</v>
      </c>
      <c r="J22" s="95"/>
      <c r="K22" s="89">
        <f ca="1">OFFSET(Очки!$A$2,F22,D22+OFFSET(Очки!$A$18,0,$C$34-1)-1)</f>
        <v>11.5</v>
      </c>
      <c r="L22" s="39">
        <f ca="1">IF(F22&lt;E22,OFFSET(Очки!$A$20,2+E22-F22,IF(D22=1,13-E22,10+D22)),0)</f>
        <v>3.5</v>
      </c>
      <c r="M22" s="39"/>
      <c r="N22" s="92">
        <v>-4</v>
      </c>
      <c r="O22" s="89">
        <f ca="1">OFFSET(Очки!$A$2,I22,G22+OFFSET(Очки!$A$18,0,$C$34-1)-1)</f>
        <v>6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17</v>
      </c>
    </row>
    <row r="23" spans="1:19" ht="15.75">
      <c r="A23" s="40">
        <f ca="1">RANK(S23,S$6:OFFSET(S$6,0,0,COUNTA(B$6:B$33)))</f>
        <v>18</v>
      </c>
      <c r="B23" s="48" t="s">
        <v>126</v>
      </c>
      <c r="C23" s="33" t="s">
        <v>44</v>
      </c>
      <c r="D23" s="89">
        <v>2</v>
      </c>
      <c r="E23" s="120">
        <v>3</v>
      </c>
      <c r="F23" s="90">
        <v>8</v>
      </c>
      <c r="G23" s="123">
        <v>2</v>
      </c>
      <c r="H23" s="39">
        <v>9</v>
      </c>
      <c r="I23" s="120">
        <v>7</v>
      </c>
      <c r="J23" s="33"/>
      <c r="K23" s="89">
        <f ca="1">OFFSET(Очки!$A$2,F23,D23+OFFSET(Очки!$A$18,0,$C$34-1)-1)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OFFSET(Очки!$A$2,I23,G23+OFFSET(Очки!$A$18,0,$C$34-1)-1)</f>
        <v>6.5</v>
      </c>
      <c r="P23" s="39">
        <f ca="1">IF(I23&lt;H23,OFFSET(Очки!$A$20,2+H23-I23,IF(G23=1,13-H23,10+G23)),0)</f>
        <v>1.4</v>
      </c>
      <c r="Q23" s="39">
        <v>2.5</v>
      </c>
      <c r="R23" s="90"/>
      <c r="S23" s="102">
        <f t="shared" ca="1" si="0"/>
        <v>16.399999999999999</v>
      </c>
    </row>
    <row r="24" spans="1:19" ht="15.75">
      <c r="A24" s="40">
        <f ca="1">RANK(S24,S$6:OFFSET(S$6,0,0,COUNTA(B$6:B$33)))</f>
        <v>19</v>
      </c>
      <c r="B24" s="47" t="s">
        <v>233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5</v>
      </c>
      <c r="I24" s="43">
        <v>5</v>
      </c>
      <c r="J24" s="95"/>
      <c r="K24" s="89">
        <f ca="1">OFFSET(Очки!$A$2,F24,D24+OFFSET(Очки!$A$18,0,$C$34-1)-1)</f>
        <v>9.5</v>
      </c>
      <c r="L24" s="39">
        <f ca="1">IF(F24&lt;E24,OFFSET(Очки!$A$20,2+E24-F24,IF(D24=1,13-E24,10+D24)),0)</f>
        <v>0.7</v>
      </c>
      <c r="M24" s="39"/>
      <c r="N24" s="92">
        <v>-4</v>
      </c>
      <c r="O24" s="89">
        <f ca="1">OFFSET(Очки!$A$2,I24,G24+OFFSET(Очки!$A$18,0,$C$34-1)-1)</f>
        <v>7.5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13.7</v>
      </c>
    </row>
    <row r="25" spans="1:19" ht="15.75">
      <c r="A25" s="40">
        <f ca="1">RANK(S25,S$6:OFFSET(S$6,0,0,COUNTA(B$6:B$33)))</f>
        <v>20</v>
      </c>
      <c r="B25" s="47" t="s">
        <v>56</v>
      </c>
      <c r="C25" s="33" t="s">
        <v>44</v>
      </c>
      <c r="D25" s="42">
        <v>2</v>
      </c>
      <c r="E25" s="43">
        <v>5</v>
      </c>
      <c r="F25" s="44">
        <v>6</v>
      </c>
      <c r="G25" s="45">
        <v>2</v>
      </c>
      <c r="H25" s="46">
        <v>8</v>
      </c>
      <c r="I25" s="43">
        <v>9</v>
      </c>
      <c r="J25" s="95"/>
      <c r="K25" s="89">
        <f ca="1">OFFSET(Очки!$A$2,F25,D25+OFFSET(Очки!$A$18,0,$C$34-1)-1)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OFFSET(Очки!$A$2,I25,G25+OFFSET(Очки!$A$18,0,$C$34-1)-1)</f>
        <v>5.5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12.5</v>
      </c>
    </row>
    <row r="26" spans="1:19" ht="15.75">
      <c r="A26" s="40">
        <f ca="1">RANK(S26,S$6:OFFSET(S$6,0,0,COUNTA(B$6:B$33)))</f>
        <v>21</v>
      </c>
      <c r="B26" s="47" t="s">
        <v>84</v>
      </c>
      <c r="C26" s="33">
        <v>10</v>
      </c>
      <c r="D26" s="42">
        <v>2</v>
      </c>
      <c r="E26" s="43">
        <v>8</v>
      </c>
      <c r="F26" s="44">
        <v>9</v>
      </c>
      <c r="G26" s="45">
        <v>2</v>
      </c>
      <c r="H26" s="46">
        <v>3</v>
      </c>
      <c r="I26" s="43">
        <v>4</v>
      </c>
      <c r="J26" s="95"/>
      <c r="K26" s="89">
        <f ca="1">OFFSET(Очки!$A$2,F26,D26+OFFSET(Очки!$A$18,0,$C$34-1)-1)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OFFSET(Очки!$A$2,I26,G26+OFFSET(Очки!$A$18,0,$C$34-1)-1)</f>
        <v>8.5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t="shared" ca="1" si="0"/>
        <v>10</v>
      </c>
    </row>
    <row r="27" spans="1:19" ht="15.75">
      <c r="A27" s="40">
        <f ca="1">RANK(S27,S$6:OFFSET(S$6,0,0,COUNTA(B$6:B$33)))</f>
        <v>22</v>
      </c>
      <c r="B27" s="47" t="s">
        <v>232</v>
      </c>
      <c r="C27" s="33" t="s">
        <v>44</v>
      </c>
      <c r="D27" s="42">
        <v>3</v>
      </c>
      <c r="E27" s="43">
        <v>5</v>
      </c>
      <c r="F27" s="44">
        <v>3</v>
      </c>
      <c r="G27" s="45">
        <v>3</v>
      </c>
      <c r="H27" s="46">
        <v>7</v>
      </c>
      <c r="I27" s="43">
        <v>3</v>
      </c>
      <c r="J27" s="95"/>
      <c r="K27" s="89">
        <f ca="1">OFFSET(Очки!$A$2,F27,D27+OFFSET(Очки!$A$18,0,$C$34-1)-1)</f>
        <v>4.5</v>
      </c>
      <c r="L27" s="39">
        <f ca="1">IF(F27&lt;E27,OFFSET(Очки!$A$20,2+E27-F27,IF(D27=1,13-E27,10+D27)),0)</f>
        <v>1</v>
      </c>
      <c r="M27" s="39"/>
      <c r="N27" s="92"/>
      <c r="O27" s="89">
        <f ca="1">OFFSET(Очки!$A$2,I27,G27+OFFSET(Очки!$A$18,0,$C$34-1)-1)</f>
        <v>4.5</v>
      </c>
      <c r="P27" s="39">
        <f ca="1">IF(I27&lt;H27,OFFSET(Очки!$A$20,2+H27-I27,IF(G27=1,13-H27,10+G27)),0)</f>
        <v>2</v>
      </c>
      <c r="Q27" s="39"/>
      <c r="R27" s="90">
        <v>-3</v>
      </c>
      <c r="S27" s="102">
        <f t="shared" ca="1" si="0"/>
        <v>9</v>
      </c>
    </row>
    <row r="28" spans="1:19" ht="15.75">
      <c r="A28" s="40">
        <f ca="1">RANK(S28,S$6:OFFSET(S$6,0,0,COUNTA(B$6:B$33)))</f>
        <v>22</v>
      </c>
      <c r="B28" s="47" t="s">
        <v>87</v>
      </c>
      <c r="C28" s="33" t="s">
        <v>44</v>
      </c>
      <c r="D28" s="42">
        <v>3</v>
      </c>
      <c r="E28" s="43">
        <v>2</v>
      </c>
      <c r="F28" s="44">
        <v>2</v>
      </c>
      <c r="G28" s="45">
        <v>3</v>
      </c>
      <c r="H28" s="46">
        <v>4</v>
      </c>
      <c r="I28" s="43">
        <v>4</v>
      </c>
      <c r="J28" s="95"/>
      <c r="K28" s="89">
        <f ca="1">OFFSET(Очки!$A$2,F28,D28+OFFSET(Очки!$A$18,0,$C$34-1)-1)</f>
        <v>5.5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OFFSET(Очки!$A$2,I28,G28+OFFSET(Очки!$A$18,0,$C$34-1)-1)</f>
        <v>3.5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</v>
      </c>
    </row>
    <row r="29" spans="1:19" ht="15.75">
      <c r="A29" s="40">
        <f ca="1">RANK(S29,S$6:OFFSET(S$6,0,0,COUNTA(B$6:B$33)))</f>
        <v>24</v>
      </c>
      <c r="B29" s="47" t="s">
        <v>240</v>
      </c>
      <c r="C29" s="33">
        <v>10</v>
      </c>
      <c r="D29" s="49">
        <v>3</v>
      </c>
      <c r="E29" s="50">
        <v>8</v>
      </c>
      <c r="F29" s="51">
        <v>6</v>
      </c>
      <c r="G29" s="45">
        <v>3</v>
      </c>
      <c r="H29" s="52">
        <v>8</v>
      </c>
      <c r="I29" s="50">
        <v>6</v>
      </c>
      <c r="J29" s="95"/>
      <c r="K29" s="89">
        <f ca="1">OFFSET(Очки!$A$2,F29,D29+OFFSET(Очки!$A$18,0,$C$34-1)-1)</f>
        <v>2</v>
      </c>
      <c r="L29" s="39">
        <f ca="1">IF(F29&lt;E29,OFFSET(Очки!$A$20,2+E29-F29,IF(D29=1,13-E29,10+D29)),0)</f>
        <v>1</v>
      </c>
      <c r="M29" s="39"/>
      <c r="N29" s="92"/>
      <c r="O29" s="89">
        <f ca="1">OFFSET(Очки!$A$2,I29,G29+OFFSET(Очки!$A$18,0,$C$34-1)-1)</f>
        <v>2</v>
      </c>
      <c r="P29" s="39">
        <f ca="1">IF(I29&lt;H29,OFFSET(Очки!$A$20,2+H29-I29,IF(G29=1,13-H29,10+G29)),0)</f>
        <v>1</v>
      </c>
      <c r="Q29" s="39"/>
      <c r="R29" s="90"/>
      <c r="S29" s="102">
        <f t="shared" ca="1" si="0"/>
        <v>6</v>
      </c>
    </row>
    <row r="30" spans="1:19" ht="15.75">
      <c r="A30" s="40">
        <f ca="1">RANK(S30,S$6:OFFSET(S$6,0,0,COUNTA(B$6:B$33)))</f>
        <v>25</v>
      </c>
      <c r="B30" s="134" t="s">
        <v>166</v>
      </c>
      <c r="C30" s="113" t="s">
        <v>44</v>
      </c>
      <c r="D30" s="49">
        <v>3</v>
      </c>
      <c r="E30" s="50">
        <v>4</v>
      </c>
      <c r="F30" s="51">
        <v>4</v>
      </c>
      <c r="G30" s="114">
        <v>3</v>
      </c>
      <c r="H30" s="52">
        <v>6</v>
      </c>
      <c r="I30" s="50">
        <v>5</v>
      </c>
      <c r="J30" s="115"/>
      <c r="K30" s="89">
        <f ca="1">OFFSET(Очки!$A$2,F30,D30+OFFSET(Очки!$A$18,0,$C$34-1)-1)</f>
        <v>3.5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OFFSET(Очки!$A$2,I30,G30+OFFSET(Очки!$A$18,0,$C$34-1)-1)</f>
        <v>2.5</v>
      </c>
      <c r="P30" s="39">
        <f ca="1">IF(I30&lt;H30,OFFSET(Очки!$A$20,2+H30-I30,IF(G30=1,13-H30,10+G30)),0)</f>
        <v>0.5</v>
      </c>
      <c r="Q30" s="116"/>
      <c r="R30" s="118">
        <v>-3</v>
      </c>
      <c r="S30" s="102">
        <f t="shared" ca="1" si="0"/>
        <v>3.5</v>
      </c>
    </row>
    <row r="31" spans="1:19" ht="15.75">
      <c r="A31" s="40">
        <f ca="1">RANK(S31,S$6:OFFSET(S$6,0,0,COUNTA(B$6:B$33)))</f>
        <v>26</v>
      </c>
      <c r="B31" s="112" t="s">
        <v>238</v>
      </c>
      <c r="C31" s="113" t="s">
        <v>44</v>
      </c>
      <c r="D31" s="49">
        <v>3</v>
      </c>
      <c r="E31" s="50">
        <v>1</v>
      </c>
      <c r="F31" s="51">
        <v>7</v>
      </c>
      <c r="G31" s="114">
        <v>3</v>
      </c>
      <c r="H31" s="52">
        <v>2</v>
      </c>
      <c r="I31" s="50">
        <v>7</v>
      </c>
      <c r="J31" s="115"/>
      <c r="K31" s="89">
        <f ca="1">OFFSET(Очки!$A$2,F31,D31+OFFSET(Очки!$A$18,0,$C$34-1)-1)</f>
        <v>1.5</v>
      </c>
      <c r="L31" s="39">
        <f ca="1">IF(F31&lt;E31,OFFSET(Очки!$A$20,2+E31-F31,IF(D31=1,13-E31,10+D31)),0)</f>
        <v>0</v>
      </c>
      <c r="M31" s="116"/>
      <c r="N31" s="117"/>
      <c r="O31" s="89">
        <f ca="1">OFFSET(Очки!$A$2,I31,G31+OFFSET(Очки!$A$18,0,$C$34-1)-1)</f>
        <v>1.5</v>
      </c>
      <c r="P31" s="39">
        <f ca="1">IF(I31&lt;H31,OFFSET(Очки!$A$20,2+H31-I31,IF(G31=1,13-H31,10+G31)),0)</f>
        <v>0</v>
      </c>
      <c r="Q31" s="116"/>
      <c r="R31" s="118"/>
      <c r="S31" s="102">
        <f t="shared" ca="1" si="0"/>
        <v>3</v>
      </c>
    </row>
    <row r="32" spans="1:19" ht="15.75">
      <c r="A32" s="40">
        <f ca="1">RANK(S32,S$6:OFFSET(S$6,0,0,COUNTA(B$6:B$33)))</f>
        <v>27</v>
      </c>
      <c r="B32" s="134" t="s">
        <v>237</v>
      </c>
      <c r="C32" s="113" t="s">
        <v>44</v>
      </c>
      <c r="D32" s="49">
        <v>3</v>
      </c>
      <c r="E32" s="50">
        <v>9</v>
      </c>
      <c r="F32" s="51">
        <v>9</v>
      </c>
      <c r="G32" s="114">
        <v>3</v>
      </c>
      <c r="H32" s="52">
        <v>1</v>
      </c>
      <c r="I32" s="50">
        <v>8</v>
      </c>
      <c r="J32" s="115"/>
      <c r="K32" s="89">
        <f ca="1">OFFSET(Очки!$A$2,F32,D32+OFFSET(Очки!$A$18,0,$C$34-1)-1)</f>
        <v>0.5</v>
      </c>
      <c r="L32" s="39">
        <f ca="1">IF(F32&lt;E32,OFFSET(Очки!$A$20,2+E32-F32,IF(D32=1,13-E32,10+D32)),0)</f>
        <v>0</v>
      </c>
      <c r="M32" s="116"/>
      <c r="N32" s="117"/>
      <c r="O32" s="89">
        <f ca="1">OFFSET(Очки!$A$2,I32,G32+OFFSET(Очки!$A$18,0,$C$34-1)-1)</f>
        <v>1</v>
      </c>
      <c r="P32" s="39">
        <f ca="1">IF(I32&lt;H32,OFFSET(Очки!$A$20,2+H32-I32,IF(G32=1,13-H32,10+G32)),0)</f>
        <v>0</v>
      </c>
      <c r="Q32" s="116"/>
      <c r="R32" s="118"/>
      <c r="S32" s="102">
        <f t="shared" ca="1" si="0"/>
        <v>1.5</v>
      </c>
    </row>
    <row r="33" spans="1:19" ht="16.5" thickBot="1">
      <c r="A33" s="40">
        <f ca="1">RANK(S33,S$6:OFFSET(S$6,0,0,COUNTA(B$6:B$33)))</f>
        <v>28</v>
      </c>
      <c r="B33" s="128" t="s">
        <v>203</v>
      </c>
      <c r="C33" s="54" t="s">
        <v>44</v>
      </c>
      <c r="D33" s="119">
        <v>3</v>
      </c>
      <c r="E33" s="121">
        <v>6</v>
      </c>
      <c r="F33" s="122">
        <v>7</v>
      </c>
      <c r="G33" s="124">
        <v>3</v>
      </c>
      <c r="H33" s="125">
        <v>3</v>
      </c>
      <c r="I33" s="121">
        <v>7</v>
      </c>
      <c r="J33" s="126"/>
      <c r="K33" s="55">
        <f ca="1">OFFSET(Очки!$A$2,F33,D33+OFFSET(Очки!$A$18,0,$C$34-1)-1)</f>
        <v>1.5</v>
      </c>
      <c r="L33" s="59">
        <f ca="1">IF(F33&lt;E33,OFFSET(Очки!$A$20,2+E33-F33,IF(D33=1,13-E33,10+D33)),0)</f>
        <v>0</v>
      </c>
      <c r="M33" s="59"/>
      <c r="N33" s="93">
        <v>-4</v>
      </c>
      <c r="O33" s="55">
        <f ca="1">OFFSET(Очки!$A$2,I33,G33+OFFSET(Очки!$A$18,0,$C$34-1)-1)</f>
        <v>1.5</v>
      </c>
      <c r="P33" s="59">
        <f ca="1">IF(I33&lt;H33,OFFSET(Очки!$A$20,2+H33-I33,IF(G33=1,13-H33,10+G33)),0)</f>
        <v>0</v>
      </c>
      <c r="Q33" s="59"/>
      <c r="R33" s="57">
        <v>-4</v>
      </c>
      <c r="S33" s="103">
        <f t="shared" ca="1" si="0"/>
        <v>-5</v>
      </c>
    </row>
    <row r="34" spans="1:19" ht="15.75">
      <c r="A34" s="60"/>
      <c r="B34" s="61" t="s">
        <v>45</v>
      </c>
      <c r="C34" s="61">
        <f>COUNTA(B6:B33)</f>
        <v>28</v>
      </c>
      <c r="D34" s="62"/>
      <c r="E34" s="62"/>
      <c r="F34" s="63"/>
      <c r="G34" s="63"/>
      <c r="H34" s="63"/>
      <c r="I34" s="62"/>
      <c r="J34" s="63"/>
      <c r="K34" s="63"/>
      <c r="L34" s="63"/>
      <c r="M34" s="63"/>
      <c r="N34" s="63"/>
      <c r="O34" s="63"/>
      <c r="P34" s="63"/>
      <c r="Q34" s="63"/>
      <c r="R34" s="63"/>
      <c r="S34" s="63"/>
    </row>
  </sheetData>
  <sortState ref="A6:S33">
    <sortCondition descending="1" ref="S6:S33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3">
    <cfRule type="expression" dxfId="7" priority="2">
      <formula>AND(E6&gt;F6,L6=0)</formula>
    </cfRule>
  </conditionalFormatting>
  <conditionalFormatting sqref="P6:P33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5" zoomScale="80" zoomScaleNormal="80" workbookViewId="0">
      <selection activeCell="A25" sqref="A25:XFD25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246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RANK(S6,S$6:OFFSET(S$6,0,0,COUNTA(B$6:B$36)))</f>
        <v>1</v>
      </c>
      <c r="B6" s="107" t="s">
        <v>51</v>
      </c>
      <c r="C6" s="100" t="s">
        <v>44</v>
      </c>
      <c r="D6" s="34">
        <v>1</v>
      </c>
      <c r="E6" s="35">
        <v>9</v>
      </c>
      <c r="F6" s="36">
        <v>8</v>
      </c>
      <c r="G6" s="37">
        <v>1</v>
      </c>
      <c r="H6" s="38">
        <v>7</v>
      </c>
      <c r="I6" s="35">
        <v>5</v>
      </c>
      <c r="J6" s="94">
        <v>2.5</v>
      </c>
      <c r="K6" s="86">
        <f ca="1">OFFSET(Очки!$A$2,F6,D6+OFFSET(Очки!$A$18,0,$C$37-1)-1)</f>
        <v>11.5</v>
      </c>
      <c r="L6" s="87">
        <f ca="1">IF(F6&lt;E6,OFFSET(Очки!$A$20,2+E6-F6,IF(D6=1,13-E6,10+D6)),0)</f>
        <v>1.2</v>
      </c>
      <c r="M6" s="87">
        <v>2</v>
      </c>
      <c r="N6" s="91"/>
      <c r="O6" s="86">
        <f ca="1">OFFSET(Очки!$A$2,I6,G6+OFFSET(Очки!$A$18,0,$C$37-1)-1)</f>
        <v>13</v>
      </c>
      <c r="P6" s="87">
        <f ca="1">IF(I6&lt;H6,OFFSET(Очки!$A$20,2+H6-I6,IF(G6=1,13-H6,10+G6)),0)</f>
        <v>2.1</v>
      </c>
      <c r="Q6" s="87">
        <v>2.5</v>
      </c>
      <c r="R6" s="88"/>
      <c r="S6" s="101">
        <f t="shared" ref="S6:S36" ca="1" si="0">SUM(J6:R6)</f>
        <v>34.799999999999997</v>
      </c>
    </row>
    <row r="7" spans="1:19" ht="15.75">
      <c r="A7" s="40">
        <f ca="1">RANK(S7,S$6:OFFSET(S$6,0,0,COUNTA(B$6:B$36)))</f>
        <v>2</v>
      </c>
      <c r="B7" s="48" t="s">
        <v>133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1</v>
      </c>
      <c r="I7" s="43">
        <v>2</v>
      </c>
      <c r="J7" s="95">
        <v>1</v>
      </c>
      <c r="K7" s="89">
        <f ca="1">OFFSET(Очки!$A$2,F7,D7+OFFSET(Очки!$A$18,0,$C$37-1)-1)</f>
        <v>15</v>
      </c>
      <c r="L7" s="39">
        <f ca="1">IF(F7&lt;E7,OFFSET(Очки!$A$20,2+E7-F7,IF(D7=1,13-E7,10+D7)),0)</f>
        <v>2.7</v>
      </c>
      <c r="M7" s="39"/>
      <c r="N7" s="92"/>
      <c r="O7" s="89">
        <f ca="1">OFFSET(Очки!$A$2,I7,G7+OFFSET(Очки!$A$18,0,$C$37-1)-1)</f>
        <v>16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34.700000000000003</v>
      </c>
    </row>
    <row r="8" spans="1:19" ht="15.75">
      <c r="A8" s="40">
        <f ca="1">RANK(S8,S$6:OFFSET(S$6,0,0,COUNTA(B$6:B$36)))</f>
        <v>3</v>
      </c>
      <c r="B8" s="47" t="s">
        <v>48</v>
      </c>
      <c r="C8" s="33" t="s">
        <v>44</v>
      </c>
      <c r="D8" s="42">
        <v>1</v>
      </c>
      <c r="E8" s="43">
        <v>5</v>
      </c>
      <c r="F8" s="44">
        <v>2</v>
      </c>
      <c r="G8" s="45">
        <v>1</v>
      </c>
      <c r="H8" s="46">
        <v>4</v>
      </c>
      <c r="I8" s="43">
        <v>6</v>
      </c>
      <c r="J8" s="95">
        <v>0.5</v>
      </c>
      <c r="K8" s="89">
        <f ca="1">OFFSET(Очки!$A$2,F8,D8+OFFSET(Очки!$A$18,0,$C$37-1)-1)</f>
        <v>16</v>
      </c>
      <c r="L8" s="39">
        <f ca="1">IF(F8&lt;E8,OFFSET(Очки!$A$20,2+E8-F8,IF(D8=1,13-E8,10+D8)),0)</f>
        <v>2.4000000000000004</v>
      </c>
      <c r="M8" s="39">
        <v>0.5</v>
      </c>
      <c r="N8" s="92"/>
      <c r="O8" s="89">
        <f ca="1">OFFSET(Очки!$A$2,I8,G8+OFFSET(Очки!$A$18,0,$C$37-1)-1)</f>
        <v>12.5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31.9</v>
      </c>
    </row>
    <row r="9" spans="1:19" ht="15.75">
      <c r="A9" s="40">
        <f ca="1">RANK(S9,S$6:OFFSET(S$6,0,0,COUNTA(B$6:B$36)))</f>
        <v>4</v>
      </c>
      <c r="B9" s="47" t="s">
        <v>60</v>
      </c>
      <c r="C9" s="33">
        <v>7.5</v>
      </c>
      <c r="D9" s="42">
        <v>2</v>
      </c>
      <c r="E9" s="43">
        <v>7</v>
      </c>
      <c r="F9" s="44">
        <v>3</v>
      </c>
      <c r="G9" s="45">
        <v>1</v>
      </c>
      <c r="H9" s="46">
        <v>6</v>
      </c>
      <c r="I9" s="43">
        <v>3</v>
      </c>
      <c r="J9" s="95"/>
      <c r="K9" s="89">
        <f ca="1">OFFSET(Очки!$A$2,F9,D9+OFFSET(Очки!$A$18,0,$C$37-1)-1)</f>
        <v>10</v>
      </c>
      <c r="L9" s="39">
        <f ca="1">IF(F9&lt;E9,OFFSET(Очки!$A$20,2+E9-F9,IF(D9=1,13-E9,10+D9)),0)</f>
        <v>2.8</v>
      </c>
      <c r="M9" s="39">
        <v>1.5</v>
      </c>
      <c r="N9" s="92"/>
      <c r="O9" s="89">
        <f ca="1">OFFSET(Очки!$A$2,I9,G9+OFFSET(Очки!$A$18,0,$C$37-1)-1)</f>
        <v>15</v>
      </c>
      <c r="P9" s="39">
        <f ca="1">IF(I9&lt;H9,OFFSET(Очки!$A$20,2+H9-I9,IF(G9=1,13-H9,10+G9)),0)</f>
        <v>2.7</v>
      </c>
      <c r="Q9" s="39">
        <v>1</v>
      </c>
      <c r="R9" s="90">
        <v>-2</v>
      </c>
      <c r="S9" s="102">
        <f t="shared" ca="1" si="0"/>
        <v>31</v>
      </c>
    </row>
    <row r="10" spans="1:19" ht="15.75">
      <c r="A10" s="40">
        <f ca="1">RANK(S10,S$6:OFFSET(S$6,0,0,COUNTA(B$6:B$36)))</f>
        <v>5</v>
      </c>
      <c r="B10" s="48" t="s">
        <v>152</v>
      </c>
      <c r="C10" s="33">
        <v>5</v>
      </c>
      <c r="D10" s="42">
        <v>2</v>
      </c>
      <c r="E10" s="43">
        <v>1</v>
      </c>
      <c r="F10" s="44">
        <v>2</v>
      </c>
      <c r="G10" s="45">
        <v>1</v>
      </c>
      <c r="H10" s="46">
        <v>2</v>
      </c>
      <c r="I10" s="43">
        <v>1</v>
      </c>
      <c r="J10" s="95"/>
      <c r="K10" s="89">
        <f ca="1">OFFSET(Очки!$A$2,F10,D10+OFFSET(Очки!$A$18,0,$C$37-1)-1)</f>
        <v>11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OFFSET(Очки!$A$2,I10,G10+OFFSET(Очки!$A$18,0,$C$37-1)-1)</f>
        <v>17</v>
      </c>
      <c r="P10" s="39">
        <f ca="1">IF(I10&lt;H10,OFFSET(Очки!$A$20,2+H10-I10,IF(G10=1,13-H10,10+G10)),0)</f>
        <v>0.7</v>
      </c>
      <c r="Q10" s="39">
        <v>1.5</v>
      </c>
      <c r="R10" s="90"/>
      <c r="S10" s="102">
        <f t="shared" ca="1" si="0"/>
        <v>30.2</v>
      </c>
    </row>
    <row r="11" spans="1:19" ht="15.75">
      <c r="A11" s="40">
        <f ca="1">RANK(S11,S$6:OFFSET(S$6,0,0,COUNTA(B$6:B$36)))</f>
        <v>6</v>
      </c>
      <c r="B11" s="48" t="s">
        <v>59</v>
      </c>
      <c r="C11" s="33" t="s">
        <v>44</v>
      </c>
      <c r="D11" s="42">
        <v>1</v>
      </c>
      <c r="E11" s="43">
        <v>8</v>
      </c>
      <c r="F11" s="44">
        <v>5</v>
      </c>
      <c r="G11" s="45">
        <v>1</v>
      </c>
      <c r="H11" s="46">
        <v>8</v>
      </c>
      <c r="I11" s="43">
        <v>8</v>
      </c>
      <c r="J11" s="95">
        <v>2</v>
      </c>
      <c r="K11" s="89">
        <f ca="1">OFFSET(Очки!$A$2,F11,D11+OFFSET(Очки!$A$18,0,$C$37-1)-1)</f>
        <v>13</v>
      </c>
      <c r="L11" s="39">
        <f ca="1">IF(F11&lt;E11,OFFSET(Очки!$A$20,2+E11-F11,IF(D11=1,13-E11,10+D11)),0)</f>
        <v>3.3</v>
      </c>
      <c r="M11" s="39">
        <v>2.5</v>
      </c>
      <c r="N11" s="92"/>
      <c r="O11" s="89">
        <f ca="1">OFFSET(Очки!$A$2,I11,G11+OFFSET(Очки!$A$18,0,$C$37-1)-1)</f>
        <v>11.5</v>
      </c>
      <c r="P11" s="39">
        <f ca="1">IF(I11&lt;H11,OFFSET(Очки!$A$20,2+H11-I11,IF(G11=1,13-H11,10+G11)),0)</f>
        <v>0</v>
      </c>
      <c r="Q11" s="39"/>
      <c r="R11" s="90">
        <v>-4</v>
      </c>
      <c r="S11" s="102">
        <f t="shared" ca="1" si="0"/>
        <v>28.299999999999997</v>
      </c>
    </row>
    <row r="12" spans="1:19" ht="15.75">
      <c r="A12" s="40">
        <f ca="1">RANK(S12,S$6:OFFSET(S$6,0,0,COUNTA(B$6:B$36)))</f>
        <v>7</v>
      </c>
      <c r="B12" s="47" t="s">
        <v>52</v>
      </c>
      <c r="C12" s="33" t="s">
        <v>44</v>
      </c>
      <c r="D12" s="42">
        <v>1</v>
      </c>
      <c r="E12" s="43">
        <v>2</v>
      </c>
      <c r="F12" s="44">
        <v>1</v>
      </c>
      <c r="G12" s="45">
        <v>2</v>
      </c>
      <c r="H12" s="46">
        <v>8</v>
      </c>
      <c r="I12" s="43">
        <v>5</v>
      </c>
      <c r="J12" s="95"/>
      <c r="K12" s="89">
        <f ca="1">OFFSET(Очки!$A$2,F12,D12+OFFSET(Очки!$A$18,0,$C$37-1)-1)</f>
        <v>17</v>
      </c>
      <c r="L12" s="39">
        <f ca="1">IF(F12&lt;E12,OFFSET(Очки!$A$20,2+E12-F12,IF(D12=1,13-E12,10+D12)),0)</f>
        <v>0.7</v>
      </c>
      <c r="M12" s="39"/>
      <c r="N12" s="92"/>
      <c r="O12" s="89">
        <f ca="1">OFFSET(Очки!$A$2,I12,G12+OFFSET(Очки!$A$18,0,$C$37-1)-1)</f>
        <v>8</v>
      </c>
      <c r="P12" s="39">
        <f ca="1">IF(I12&lt;H12,OFFSET(Очки!$A$20,2+H12-I12,IF(G12=1,13-H12,10+G12)),0)</f>
        <v>2.1</v>
      </c>
      <c r="Q12" s="39"/>
      <c r="R12" s="90"/>
      <c r="S12" s="102">
        <f t="shared" ca="1" si="0"/>
        <v>27.8</v>
      </c>
    </row>
    <row r="13" spans="1:19" ht="15.75">
      <c r="A13" s="40">
        <f ca="1">RANK(S13,S$6:OFFSET(S$6,0,0,COUNTA(B$6:B$36)))</f>
        <v>8</v>
      </c>
      <c r="B13" s="47" t="s">
        <v>126</v>
      </c>
      <c r="C13" s="33">
        <v>7.5</v>
      </c>
      <c r="D13" s="42">
        <v>1</v>
      </c>
      <c r="E13" s="43">
        <v>7</v>
      </c>
      <c r="F13" s="44">
        <v>9</v>
      </c>
      <c r="G13" s="45">
        <v>1</v>
      </c>
      <c r="H13" s="46">
        <v>3</v>
      </c>
      <c r="I13" s="43">
        <v>4</v>
      </c>
      <c r="J13" s="95">
        <v>1.5</v>
      </c>
      <c r="K13" s="89">
        <f ca="1">OFFSET(Очки!$A$2,F13,D13+OFFSET(Очки!$A$18,0,$C$37-1)-1)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OFFSET(Очки!$A$2,I13,G13+OFFSET(Очки!$A$18,0,$C$37-1)-1)</f>
        <v>14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26.5</v>
      </c>
    </row>
    <row r="14" spans="1:19" ht="15.75">
      <c r="A14" s="40">
        <f ca="1">RANK(S14,S$6:OFFSET(S$6,0,0,COUNTA(B$6:B$36)))</f>
        <v>9</v>
      </c>
      <c r="B14" s="32" t="s">
        <v>210</v>
      </c>
      <c r="C14" s="33">
        <v>12.5</v>
      </c>
      <c r="D14" s="42">
        <v>1</v>
      </c>
      <c r="E14" s="43">
        <v>4</v>
      </c>
      <c r="F14" s="44">
        <v>7</v>
      </c>
      <c r="G14" s="45">
        <v>2</v>
      </c>
      <c r="H14" s="46">
        <v>6</v>
      </c>
      <c r="I14" s="43">
        <v>3</v>
      </c>
      <c r="J14" s="95"/>
      <c r="K14" s="89">
        <f ca="1">OFFSET(Очки!$A$2,F14,D14+OFFSET(Очки!$A$18,0,$C$37-1)-1)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OFFSET(Очки!$A$2,I14,G14+OFFSET(Очки!$A$18,0,$C$37-1)-1)</f>
        <v>10</v>
      </c>
      <c r="P14" s="39">
        <f ca="1">IF(I14&lt;H14,OFFSET(Очки!$A$20,2+H14-I14,IF(G14=1,13-H14,10+G14)),0)</f>
        <v>2.1</v>
      </c>
      <c r="Q14" s="39"/>
      <c r="R14" s="90"/>
      <c r="S14" s="102">
        <f t="shared" ca="1" si="0"/>
        <v>24.1</v>
      </c>
    </row>
    <row r="15" spans="1:19" ht="15.75">
      <c r="A15" s="40">
        <f ca="1">RANK(S15,S$6:OFFSET(S$6,0,0,COUNTA(B$6:B$36)))</f>
        <v>10</v>
      </c>
      <c r="B15" s="47" t="s">
        <v>232</v>
      </c>
      <c r="C15" s="33">
        <v>17.5</v>
      </c>
      <c r="D15" s="42">
        <v>2</v>
      </c>
      <c r="E15" s="43">
        <v>2</v>
      </c>
      <c r="F15" s="44">
        <v>1</v>
      </c>
      <c r="G15" s="45">
        <v>1</v>
      </c>
      <c r="H15" s="46">
        <v>5</v>
      </c>
      <c r="I15" s="43">
        <v>5</v>
      </c>
      <c r="J15" s="95"/>
      <c r="K15" s="89">
        <f ca="1">OFFSET(Очки!$A$2,F15,D15+OFFSET(Очки!$A$18,0,$C$37-1)-1)</f>
        <v>12</v>
      </c>
      <c r="L15" s="39">
        <f ca="1">IF(F15&lt;E15,OFFSET(Очки!$A$20,2+E15-F15,IF(D15=1,13-E15,10+D15)),0)</f>
        <v>0.7</v>
      </c>
      <c r="M15" s="39">
        <v>1</v>
      </c>
      <c r="N15" s="92"/>
      <c r="O15" s="89">
        <f ca="1">OFFSET(Очки!$A$2,I15,G15+OFFSET(Очки!$A$18,0,$C$37-1)-1)</f>
        <v>13</v>
      </c>
      <c r="P15" s="39">
        <f ca="1">IF(I15&lt;H15,OFFSET(Очки!$A$20,2+H15-I15,IF(G15=1,13-H15,10+G15)),0)</f>
        <v>0</v>
      </c>
      <c r="Q15" s="39">
        <v>0.5</v>
      </c>
      <c r="R15" s="90">
        <v>-4</v>
      </c>
      <c r="S15" s="102">
        <f t="shared" ca="1" si="0"/>
        <v>23.2</v>
      </c>
    </row>
    <row r="16" spans="1:19" ht="15.75">
      <c r="A16" s="40">
        <f ca="1">RANK(S16,S$6:OFFSET(S$6,0,0,COUNTA(B$6:B$36)))</f>
        <v>11</v>
      </c>
      <c r="B16" s="47" t="s">
        <v>245</v>
      </c>
      <c r="C16" s="33" t="s">
        <v>44</v>
      </c>
      <c r="D16" s="42">
        <v>1</v>
      </c>
      <c r="E16" s="43">
        <v>1</v>
      </c>
      <c r="F16" s="44">
        <v>4</v>
      </c>
      <c r="G16" s="45">
        <v>2</v>
      </c>
      <c r="H16" s="46">
        <v>7</v>
      </c>
      <c r="I16" s="43">
        <v>6</v>
      </c>
      <c r="J16" s="95"/>
      <c r="K16" s="89">
        <f ca="1">OFFSET(Очки!$A$2,F16,D16+OFFSET(Очки!$A$18,0,$C$37-1)-1)</f>
        <v>14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OFFSET(Очки!$A$2,I16,G16+OFFSET(Очки!$A$18,0,$C$37-1)-1)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22.2</v>
      </c>
    </row>
    <row r="17" spans="1:19" ht="15.75">
      <c r="A17" s="40">
        <f ca="1">RANK(S17,S$6:OFFSET(S$6,0,0,COUNTA(B$6:B$36)))</f>
        <v>12</v>
      </c>
      <c r="B17" s="47" t="s">
        <v>180</v>
      </c>
      <c r="C17" s="33" t="s">
        <v>44</v>
      </c>
      <c r="D17" s="42">
        <v>2</v>
      </c>
      <c r="E17" s="43">
        <v>8</v>
      </c>
      <c r="F17" s="44">
        <v>4</v>
      </c>
      <c r="G17" s="45">
        <v>2</v>
      </c>
      <c r="H17" s="46">
        <v>9</v>
      </c>
      <c r="I17" s="43">
        <v>8</v>
      </c>
      <c r="J17" s="95"/>
      <c r="K17" s="89">
        <f ca="1">OFFSET(Очки!$A$2,F17,D17+OFFSET(Очки!$A$18,0,$C$37-1)-1)</f>
        <v>9</v>
      </c>
      <c r="L17" s="39">
        <f ca="1">IF(F17&lt;E17,OFFSET(Очки!$A$20,2+E17-F17,IF(D17=1,13-E17,10+D17)),0)</f>
        <v>2.8</v>
      </c>
      <c r="M17" s="39"/>
      <c r="N17" s="92"/>
      <c r="O17" s="89">
        <f ca="1">OFFSET(Очки!$A$2,I17,G17+OFFSET(Очки!$A$18,0,$C$37-1)-1)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19</v>
      </c>
    </row>
    <row r="18" spans="1:19" ht="15.75">
      <c r="A18" s="40">
        <f ca="1">RANK(S18,S$6:OFFSET(S$6,0,0,COUNTA(B$6:B$36)))</f>
        <v>13</v>
      </c>
      <c r="B18" s="137" t="s">
        <v>89</v>
      </c>
      <c r="C18" s="33">
        <v>7.5</v>
      </c>
      <c r="D18" s="42">
        <v>3</v>
      </c>
      <c r="E18" s="43">
        <v>2</v>
      </c>
      <c r="F18" s="44">
        <v>1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OFFSET(Очки!$A$2,F18,D18+OFFSET(Очки!$A$18,0,$C$37-1)-1)</f>
        <v>7</v>
      </c>
      <c r="L18" s="39">
        <f ca="1">IF(F18&lt;E18,OFFSET(Очки!$A$20,2+E18-F18,IF(D18=1,13-E18,10+D18)),0)</f>
        <v>0.5</v>
      </c>
      <c r="M18" s="39"/>
      <c r="N18" s="92"/>
      <c r="O18" s="89">
        <f ca="1">OFFSET(Очки!$A$2,I18,G18+OFFSET(Очки!$A$18,0,$C$37-1)-1)</f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18.5</v>
      </c>
    </row>
    <row r="19" spans="1:19" ht="15.75">
      <c r="A19" s="40">
        <f ca="1">RANK(S19,S$6:OFFSET(S$6,0,0,COUNTA(B$6:B$36)))</f>
        <v>14</v>
      </c>
      <c r="B19" s="48" t="s">
        <v>91</v>
      </c>
      <c r="C19" s="33" t="s">
        <v>44</v>
      </c>
      <c r="D19" s="89">
        <v>2</v>
      </c>
      <c r="E19" s="120">
        <v>9</v>
      </c>
      <c r="F19" s="90">
        <v>6</v>
      </c>
      <c r="G19" s="123">
        <v>2</v>
      </c>
      <c r="H19" s="39">
        <v>2</v>
      </c>
      <c r="I19" s="120">
        <v>9</v>
      </c>
      <c r="J19" s="33"/>
      <c r="K19" s="89">
        <f ca="1">OFFSET(Очки!$A$2,F19,D19+OFFSET(Очки!$A$18,0,$C$37-1)-1)</f>
        <v>7.5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OFFSET(Очки!$A$2,I19,G19+OFFSET(Очки!$A$18,0,$C$37-1)-1)</f>
        <v>6</v>
      </c>
      <c r="P19" s="39">
        <f ca="1">IF(I19&lt;H19,OFFSET(Очки!$A$20,2+H19-I19,IF(G19=1,13-H19,10+G19)),0)</f>
        <v>0</v>
      </c>
      <c r="Q19" s="39">
        <v>2</v>
      </c>
      <c r="R19" s="90"/>
      <c r="S19" s="102">
        <f t="shared" ca="1" si="0"/>
        <v>17.600000000000001</v>
      </c>
    </row>
    <row r="20" spans="1:19" ht="15.75">
      <c r="A20" s="40">
        <f ca="1">RANK(S20,S$6:OFFSET(S$6,0,0,COUNTA(B$6:B$36)))</f>
        <v>15</v>
      </c>
      <c r="B20" s="47" t="s">
        <v>69</v>
      </c>
      <c r="C20" s="33"/>
      <c r="D20" s="42">
        <v>2</v>
      </c>
      <c r="E20" s="43">
        <v>6</v>
      </c>
      <c r="F20" s="44">
        <v>8</v>
      </c>
      <c r="G20" s="45">
        <v>3</v>
      </c>
      <c r="H20" s="46">
        <v>4</v>
      </c>
      <c r="I20" s="43">
        <v>1</v>
      </c>
      <c r="J20" s="95"/>
      <c r="K20" s="89">
        <f ca="1">OFFSET(Очки!$A$2,F20,D20+OFFSET(Очки!$A$18,0,$C$37-1)-1)</f>
        <v>6.5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OFFSET(Очки!$A$2,I20,G20+OFFSET(Очки!$A$18,0,$C$37-1)-1)</f>
        <v>7</v>
      </c>
      <c r="P20" s="39">
        <f ca="1">IF(I20&lt;H20,OFFSET(Очки!$A$20,2+H20-I20,IF(G20=1,13-H20,10+G20)),0)</f>
        <v>1.5</v>
      </c>
      <c r="Q20" s="39"/>
      <c r="R20" s="90"/>
      <c r="S20" s="102">
        <f t="shared" ca="1" si="0"/>
        <v>15</v>
      </c>
    </row>
    <row r="21" spans="1:19" ht="15.75">
      <c r="A21" s="40">
        <f ca="1">RANK(S21,S$6:OFFSET(S$6,0,0,COUNTA(B$6:B$36)))</f>
        <v>16</v>
      </c>
      <c r="B21" s="48" t="s">
        <v>165</v>
      </c>
      <c r="C21" s="33">
        <v>17.5</v>
      </c>
      <c r="D21" s="42">
        <v>2</v>
      </c>
      <c r="E21" s="43">
        <v>3</v>
      </c>
      <c r="F21" s="44">
        <v>5</v>
      </c>
      <c r="G21" s="45">
        <v>3</v>
      </c>
      <c r="H21" s="46">
        <v>6</v>
      </c>
      <c r="I21" s="43">
        <v>3</v>
      </c>
      <c r="J21" s="95"/>
      <c r="K21" s="89">
        <f ca="1">OFFSET(Очки!$A$2,F21,D21+OFFSET(Очки!$A$18,0,$C$37-1)-1)</f>
        <v>8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OFFSET(Очки!$A$2,I21,G21+OFFSET(Очки!$A$18,0,$C$37-1)-1)</f>
        <v>5</v>
      </c>
      <c r="P21" s="39">
        <f ca="1">IF(I21&lt;H21,OFFSET(Очки!$A$20,2+H21-I21,IF(G21=1,13-H21,10+G21)),0)</f>
        <v>1.5</v>
      </c>
      <c r="Q21" s="39"/>
      <c r="R21" s="90"/>
      <c r="S21" s="102">
        <f t="shared" ca="1" si="0"/>
        <v>14.5</v>
      </c>
    </row>
    <row r="22" spans="1:19" ht="15.75">
      <c r="A22" s="40">
        <f ca="1">RANK(S22,S$6:OFFSET(S$6,0,0,COUNTA(B$6:B$36)))</f>
        <v>17</v>
      </c>
      <c r="B22" s="48" t="s">
        <v>144</v>
      </c>
      <c r="C22" s="33" t="s">
        <v>44</v>
      </c>
      <c r="D22" s="42">
        <v>3</v>
      </c>
      <c r="E22" s="43">
        <v>3</v>
      </c>
      <c r="F22" s="44">
        <v>2</v>
      </c>
      <c r="G22" s="45">
        <v>2</v>
      </c>
      <c r="H22" s="46">
        <v>3</v>
      </c>
      <c r="I22" s="43">
        <v>4</v>
      </c>
      <c r="J22" s="95"/>
      <c r="K22" s="89">
        <f ca="1">OFFSET(Очки!$A$2,F22,D22+OFFSET(Очки!$A$18,0,$C$37-1)-1)</f>
        <v>6</v>
      </c>
      <c r="L22" s="39">
        <f ca="1">IF(F22&lt;E22,OFFSET(Очки!$A$20,2+E22-F22,IF(D22=1,13-E22,10+D22)),0)</f>
        <v>0.5</v>
      </c>
      <c r="M22" s="39"/>
      <c r="N22" s="92">
        <v>-3</v>
      </c>
      <c r="O22" s="89">
        <f ca="1">OFFSET(Очки!$A$2,I22,G22+OFFSET(Очки!$A$18,0,$C$37-1)-1)</f>
        <v>9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12.5</v>
      </c>
    </row>
    <row r="23" spans="1:19" ht="15.75">
      <c r="A23" s="40">
        <f ca="1">RANK(S23,S$6:OFFSET(S$6,0,0,COUNTA(B$6:B$36)))</f>
        <v>17</v>
      </c>
      <c r="B23" s="48" t="s">
        <v>192</v>
      </c>
      <c r="C23" s="33"/>
      <c r="D23" s="42">
        <v>1</v>
      </c>
      <c r="E23" s="43">
        <v>3</v>
      </c>
      <c r="F23" s="44">
        <v>6</v>
      </c>
      <c r="G23" s="45">
        <v>1</v>
      </c>
      <c r="H23" s="46">
        <v>4</v>
      </c>
      <c r="I23" s="43"/>
      <c r="J23" s="95"/>
      <c r="K23" s="89">
        <f ca="1">OFFSET(Очки!$A$2,F23,D23+OFFSET(Очки!$A$18,0,$C$37-1)-1)</f>
        <v>12.5</v>
      </c>
      <c r="L23" s="39">
        <f ca="1">IF(F23&lt;E23,OFFSET(Очки!$A$20,2+E23-F23,IF(D23=1,13-E23,10+D23)),0)</f>
        <v>0</v>
      </c>
      <c r="M23" s="39"/>
      <c r="N23" s="92"/>
      <c r="O23" s="89" t="str">
        <f ca="1">OFFSET(Очки!$A$2,I23,G23+OFFSET(Очки!$A$18,0,$C$37-1)-1)</f>
        <v>I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12.5</v>
      </c>
    </row>
    <row r="24" spans="1:19" ht="15.75">
      <c r="A24" s="40">
        <f ca="1">RANK(S24,S$6:OFFSET(S$6,0,0,COUNTA(B$6:B$36)))</f>
        <v>19</v>
      </c>
      <c r="B24" s="47" t="s">
        <v>203</v>
      </c>
      <c r="C24" s="33" t="s">
        <v>44</v>
      </c>
      <c r="D24" s="42">
        <v>3</v>
      </c>
      <c r="E24" s="43">
        <v>1</v>
      </c>
      <c r="F24" s="44">
        <v>3</v>
      </c>
      <c r="G24" s="45">
        <v>3</v>
      </c>
      <c r="H24" s="46">
        <v>2</v>
      </c>
      <c r="I24" s="43">
        <v>2</v>
      </c>
      <c r="J24" s="95"/>
      <c r="K24" s="89">
        <f ca="1">OFFSET(Очки!$A$2,F24,D24+OFFSET(Очки!$A$18,0,$C$37-1)-1)</f>
        <v>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OFFSET(Очки!$A$2,I24,G24+OFFSET(Очки!$A$18,0,$C$37-1)-1)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11</v>
      </c>
    </row>
    <row r="25" spans="1:19" ht="15.75">
      <c r="A25" s="40">
        <f ca="1">RANK(S25,S$6:OFFSET(S$6,0,0,COUNTA(B$6:B$36)))</f>
        <v>19</v>
      </c>
      <c r="B25" s="47" t="s">
        <v>242</v>
      </c>
      <c r="C25" s="33">
        <v>20</v>
      </c>
      <c r="D25" s="42">
        <v>3</v>
      </c>
      <c r="E25" s="43">
        <v>4</v>
      </c>
      <c r="F25" s="44">
        <v>4</v>
      </c>
      <c r="G25" s="45">
        <v>2</v>
      </c>
      <c r="H25" s="46">
        <v>4</v>
      </c>
      <c r="I25" s="43">
        <v>7</v>
      </c>
      <c r="J25" s="95"/>
      <c r="K25" s="89">
        <f ca="1">OFFSET(Очки!$A$2,F25,D25+OFFSET(Очки!$A$18,0,$C$37-1)-1)</f>
        <v>4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OFFSET(Очки!$A$2,I25,G25+OFFSET(Очки!$A$18,0,$C$37-1)-1)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11</v>
      </c>
    </row>
    <row r="26" spans="1:19" ht="15.75">
      <c r="A26" s="40">
        <f ca="1">RANK(S26,S$6:OFFSET(S$6,0,0,COUNTA(B$6:B$36)))</f>
        <v>21</v>
      </c>
      <c r="B26" s="47" t="s">
        <v>200</v>
      </c>
      <c r="C26" s="33">
        <v>20</v>
      </c>
      <c r="D26" s="42">
        <v>2</v>
      </c>
      <c r="E26" s="43">
        <v>4</v>
      </c>
      <c r="F26" s="44">
        <v>9</v>
      </c>
      <c r="G26" s="45">
        <v>3</v>
      </c>
      <c r="H26" s="46">
        <v>7</v>
      </c>
      <c r="I26" s="43">
        <v>5</v>
      </c>
      <c r="J26" s="95"/>
      <c r="K26" s="89">
        <f ca="1">OFFSET(Очки!$A$2,F26,D26+OFFSET(Очки!$A$18,0,$C$37-1)-1)</f>
        <v>6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OFFSET(Очки!$A$2,I26,G26+OFFSET(Очки!$A$18,0,$C$37-1)-1)</f>
        <v>3</v>
      </c>
      <c r="P26" s="39">
        <f ca="1">IF(I26&lt;H26,OFFSET(Очки!$A$20,2+H26-I26,IF(G26=1,13-H26,10+G26)),0)</f>
        <v>1</v>
      </c>
      <c r="Q26" s="39"/>
      <c r="R26" s="90"/>
      <c r="S26" s="102">
        <f t="shared" ca="1" si="0"/>
        <v>10</v>
      </c>
    </row>
    <row r="27" spans="1:19" ht="15.75">
      <c r="A27" s="40">
        <f ca="1">RANK(S27,S$6:OFFSET(S$6,0,0,COUNTA(B$6:B$36)))</f>
        <v>22</v>
      </c>
      <c r="B27" s="47" t="s">
        <v>127</v>
      </c>
      <c r="C27" s="33">
        <v>7.5</v>
      </c>
      <c r="D27" s="49">
        <v>2</v>
      </c>
      <c r="E27" s="50">
        <v>5</v>
      </c>
      <c r="F27" s="51">
        <v>7</v>
      </c>
      <c r="G27" s="45">
        <v>2</v>
      </c>
      <c r="H27" s="52">
        <v>5</v>
      </c>
      <c r="I27" s="50">
        <v>1</v>
      </c>
      <c r="J27" s="95"/>
      <c r="K27" s="89">
        <f ca="1">OFFSET(Очки!$A$2,F27,D27+OFFSET(Очки!$A$18,0,$C$37-1)-1)</f>
        <v>7</v>
      </c>
      <c r="L27" s="39">
        <f ca="1">IF(F27&lt;E27,OFFSET(Очки!$A$20,2+E27-F27,IF(D27=1,13-E27,10+D27)),0)</f>
        <v>0</v>
      </c>
      <c r="M27" s="39"/>
      <c r="N27" s="92">
        <f>-4-4-4</f>
        <v>-12</v>
      </c>
      <c r="O27" s="89">
        <f ca="1">OFFSET(Очки!$A$2,I27,G27+OFFSET(Очки!$A$18,0,$C$37-1)-1)</f>
        <v>12</v>
      </c>
      <c r="P27" s="39">
        <f ca="1">IF(I27&lt;H27,OFFSET(Очки!$A$20,2+H27-I27,IF(G27=1,13-H27,10+G27)),0)</f>
        <v>2.8</v>
      </c>
      <c r="Q27" s="39"/>
      <c r="R27" s="90"/>
      <c r="S27" s="102">
        <f t="shared" ca="1" si="0"/>
        <v>9.8000000000000007</v>
      </c>
    </row>
    <row r="28" spans="1:19" ht="15.75">
      <c r="A28" s="40">
        <f ca="1">RANK(S28,S$6:OFFSET(S$6,0,0,COUNTA(B$6:B$36)))</f>
        <v>23</v>
      </c>
      <c r="B28" s="112" t="s">
        <v>84</v>
      </c>
      <c r="C28" s="113"/>
      <c r="D28" s="49">
        <v>3</v>
      </c>
      <c r="E28" s="50">
        <v>6</v>
      </c>
      <c r="F28" s="51">
        <v>3</v>
      </c>
      <c r="G28" s="114">
        <v>3</v>
      </c>
      <c r="H28" s="52">
        <v>5</v>
      </c>
      <c r="I28" s="50">
        <v>6</v>
      </c>
      <c r="J28" s="115"/>
      <c r="K28" s="89">
        <f ca="1">OFFSET(Очки!$A$2,F28,D28+OFFSET(Очки!$A$18,0,$C$37-1)-1)</f>
        <v>5</v>
      </c>
      <c r="L28" s="39">
        <f ca="1">IF(F28&lt;E28,OFFSET(Очки!$A$20,2+E28-F28,IF(D28=1,13-E28,10+D28)),0)</f>
        <v>1.5</v>
      </c>
      <c r="M28" s="116"/>
      <c r="N28" s="117"/>
      <c r="O28" s="89">
        <f ca="1">OFFSET(Очки!$A$2,I28,G28+OFFSET(Очки!$A$18,0,$C$37-1)-1)</f>
        <v>2.5</v>
      </c>
      <c r="P28" s="39">
        <f ca="1">IF(I28&lt;H28,OFFSET(Очки!$A$20,2+H28-I28,IF(G28=1,13-H28,10+G28)),0)</f>
        <v>0</v>
      </c>
      <c r="Q28" s="116"/>
      <c r="R28" s="118"/>
      <c r="S28" s="102">
        <f t="shared" ca="1" si="0"/>
        <v>9</v>
      </c>
    </row>
    <row r="29" spans="1:19" ht="15.75">
      <c r="A29" s="40">
        <f ca="1">RANK(S29,S$6:OFFSET(S$6,0,0,COUNTA(B$6:B$36)))</f>
        <v>24</v>
      </c>
      <c r="B29" s="112" t="s">
        <v>243</v>
      </c>
      <c r="C29" s="113"/>
      <c r="D29" s="49">
        <v>3</v>
      </c>
      <c r="E29" s="50">
        <v>7</v>
      </c>
      <c r="F29" s="51">
        <v>7</v>
      </c>
      <c r="G29" s="114">
        <v>3</v>
      </c>
      <c r="H29" s="52">
        <v>1</v>
      </c>
      <c r="I29" s="50">
        <v>6</v>
      </c>
      <c r="J29" s="115"/>
      <c r="K29" s="89">
        <f ca="1">OFFSET(Очки!$A$2,F29,D29+OFFSET(Очки!$A$18,0,$C$37-1)-1)</f>
        <v>2</v>
      </c>
      <c r="L29" s="39">
        <f ca="1">IF(F29&lt;E29,OFFSET(Очки!$A$20,2+E29-F29,IF(D29=1,13-E29,10+D29)),0)</f>
        <v>0</v>
      </c>
      <c r="M29" s="116"/>
      <c r="N29" s="117"/>
      <c r="O29" s="89">
        <f ca="1">OFFSET(Очки!$A$2,I29,G29+OFFSET(Очки!$A$18,0,$C$37-1)-1)</f>
        <v>2.5</v>
      </c>
      <c r="P29" s="39">
        <f ca="1">IF(I29&lt;H29,OFFSET(Очки!$A$20,2+H29-I29,IF(G29=1,13-H29,10+G29)),0)</f>
        <v>0</v>
      </c>
      <c r="Q29" s="116"/>
      <c r="R29" s="118"/>
      <c r="S29" s="102">
        <f t="shared" ca="1" si="0"/>
        <v>4.5</v>
      </c>
    </row>
    <row r="30" spans="1:19" ht="15.75">
      <c r="A30" s="40">
        <f ca="1">RANK(S30,S$6:OFFSET(S$6,0,0,COUNTA(B$6:B$36)))</f>
        <v>25</v>
      </c>
      <c r="B30" s="112" t="s">
        <v>110</v>
      </c>
      <c r="C30" s="113">
        <v>20</v>
      </c>
      <c r="D30" s="49">
        <v>3</v>
      </c>
      <c r="E30" s="50">
        <v>5</v>
      </c>
      <c r="F30" s="51">
        <v>6</v>
      </c>
      <c r="G30" s="114">
        <v>3</v>
      </c>
      <c r="H30" s="52">
        <v>3</v>
      </c>
      <c r="I30" s="50">
        <v>3</v>
      </c>
      <c r="J30" s="115"/>
      <c r="K30" s="89">
        <f ca="1">OFFSET(Очки!$A$2,F30,D30+OFFSET(Очки!$A$18,0,$C$37-1)-1)</f>
        <v>2.5</v>
      </c>
      <c r="L30" s="39">
        <f ca="1">IF(F30&lt;E30,OFFSET(Очки!$A$20,2+E30-F30,IF(D30=1,13-E30,10+D30)),0)</f>
        <v>0</v>
      </c>
      <c r="M30" s="116"/>
      <c r="N30" s="117">
        <f>-3-1</f>
        <v>-4</v>
      </c>
      <c r="O30" s="89">
        <f ca="1">OFFSET(Очки!$A$2,I30,G30+OFFSET(Очки!$A$18,0,$C$37-1)-1)</f>
        <v>5</v>
      </c>
      <c r="P30" s="39">
        <f ca="1">IF(I30&lt;H30,OFFSET(Очки!$A$20,2+H30-I30,IF(G30=1,13-H30,10+G30)),0)</f>
        <v>0</v>
      </c>
      <c r="Q30" s="116"/>
      <c r="R30" s="118"/>
      <c r="S30" s="102">
        <f t="shared" ca="1" si="0"/>
        <v>3.5</v>
      </c>
    </row>
    <row r="31" spans="1:19" ht="15.75">
      <c r="A31" s="40">
        <f ca="1">RANK(S31,S$6:OFFSET(S$6,0,0,COUNTA(B$6:B$36)))</f>
        <v>26</v>
      </c>
      <c r="B31" s="136" t="s">
        <v>244</v>
      </c>
      <c r="C31" s="113">
        <v>20</v>
      </c>
      <c r="D31" s="49">
        <v>3</v>
      </c>
      <c r="E31" s="50">
        <v>8</v>
      </c>
      <c r="F31" s="51">
        <v>8</v>
      </c>
      <c r="G31" s="114">
        <v>3</v>
      </c>
      <c r="H31" s="52">
        <v>8</v>
      </c>
      <c r="I31" s="50">
        <v>8</v>
      </c>
      <c r="J31" s="115"/>
      <c r="K31" s="89">
        <f ca="1">OFFSET(Очки!$A$2,F31,D31+OFFSET(Очки!$A$18,0,$C$37-1)-1)</f>
        <v>1.5</v>
      </c>
      <c r="L31" s="39">
        <f ca="1">IF(F31&lt;E31,OFFSET(Очки!$A$20,2+E31-F31,IF(D31=1,13-E31,10+D31)),0)</f>
        <v>0</v>
      </c>
      <c r="M31" s="116"/>
      <c r="N31" s="117"/>
      <c r="O31" s="89">
        <f ca="1">OFFSET(Очки!$A$2,I31,G31+OFFSET(Очки!$A$18,0,$C$37-1)-1)</f>
        <v>1.5</v>
      </c>
      <c r="P31" s="39">
        <f ca="1">IF(I31&lt;H31,OFFSET(Очки!$A$20,2+H31-I31,IF(G31=1,13-H31,10+G31)),0)</f>
        <v>0</v>
      </c>
      <c r="Q31" s="116"/>
      <c r="R31" s="118"/>
      <c r="S31" s="102">
        <f t="shared" ca="1" si="0"/>
        <v>3</v>
      </c>
    </row>
    <row r="32" spans="1:19" ht="15.75" hidden="1">
      <c r="A32" s="40" t="e">
        <f ca="1">RANK(S32,S$6:OFFSET(S$6,0,0,COUNTA(B$6:B$36)))</f>
        <v>#N/A</v>
      </c>
      <c r="B32" s="134"/>
      <c r="C32" s="113"/>
      <c r="D32" s="49"/>
      <c r="E32" s="50"/>
      <c r="F32" s="51"/>
      <c r="G32" s="114"/>
      <c r="H32" s="52"/>
      <c r="I32" s="50"/>
      <c r="J32" s="115"/>
      <c r="K32" s="89">
        <f ca="1">OFFSET(Очки!$A$2,F32,D32+OFFSET(Очки!$A$18,0,$C$37-1)-1)</f>
        <v>0</v>
      </c>
      <c r="L32" s="39">
        <f ca="1">IF(F32&lt;E32,OFFSET(Очки!$A$20,2+E32-F32,IF(D32=1,13-E32,10+D32)),0)</f>
        <v>0</v>
      </c>
      <c r="M32" s="116"/>
      <c r="N32" s="117"/>
      <c r="O32" s="89">
        <f ca="1">OFFSET(Очки!$A$2,I32,G32+OFFSET(Очки!$A$18,0,$C$37-1)-1)</f>
        <v>0</v>
      </c>
      <c r="P32" s="39">
        <f ca="1">IF(I32&lt;H32,OFFSET(Очки!$A$20,2+H32-I32,IF(G32=1,13-H32,10+G32)),0)</f>
        <v>0</v>
      </c>
      <c r="Q32" s="116"/>
      <c r="R32" s="118"/>
      <c r="S32" s="102">
        <f t="shared" ca="1" si="0"/>
        <v>0</v>
      </c>
    </row>
    <row r="33" spans="1:19" ht="15.75" hidden="1">
      <c r="A33" s="40" t="e">
        <f ca="1">RANK(S33,S$6:OFFSET(S$6,0,0,COUNTA(B$6:B$36)))</f>
        <v>#N/A</v>
      </c>
      <c r="B33" s="112"/>
      <c r="C33" s="113"/>
      <c r="D33" s="49"/>
      <c r="E33" s="50"/>
      <c r="F33" s="51"/>
      <c r="G33" s="114"/>
      <c r="H33" s="52"/>
      <c r="I33" s="50"/>
      <c r="J33" s="115"/>
      <c r="K33" s="89">
        <f ca="1">OFFSET(Очки!$A$2,F33,D33+OFFSET(Очки!$A$18,0,$C$37-1)-1)</f>
        <v>0</v>
      </c>
      <c r="L33" s="39">
        <f ca="1">IF(F33&lt;E33,OFFSET(Очки!$A$20,2+E33-F33,IF(D33=1,13-E33,10+D33)),0)</f>
        <v>0</v>
      </c>
      <c r="M33" s="116"/>
      <c r="N33" s="117"/>
      <c r="O33" s="89">
        <f ca="1">OFFSET(Очки!$A$2,I33,G33+OFFSET(Очки!$A$18,0,$C$37-1)-1)</f>
        <v>0</v>
      </c>
      <c r="P33" s="39">
        <f ca="1">IF(I33&lt;H33,OFFSET(Очки!$A$20,2+H33-I33,IF(G33=1,13-H33,10+G33)),0)</f>
        <v>0</v>
      </c>
      <c r="Q33" s="116"/>
      <c r="R33" s="118"/>
      <c r="S33" s="102">
        <f t="shared" ca="1" si="0"/>
        <v>0</v>
      </c>
    </row>
    <row r="34" spans="1:19" ht="15.75" hidden="1">
      <c r="A34" s="40" t="e">
        <f ca="1">RANK(S34,S$6:OFFSET(S$6,0,0,COUNTA(B$6:B$36)))</f>
        <v>#N/A</v>
      </c>
      <c r="B34" s="134"/>
      <c r="C34" s="113"/>
      <c r="D34" s="49"/>
      <c r="E34" s="50"/>
      <c r="F34" s="51"/>
      <c r="G34" s="114"/>
      <c r="H34" s="52"/>
      <c r="I34" s="50"/>
      <c r="J34" s="115"/>
      <c r="K34" s="89">
        <f ca="1">OFFSET(Очки!$A$2,F34,D34+OFFSET(Очки!$A$18,0,$C$37-1)-1)</f>
        <v>0</v>
      </c>
      <c r="L34" s="39">
        <f ca="1">IF(F34&lt;E34,OFFSET(Очки!$A$20,2+E34-F34,IF(D34=1,13-E34,10+D34)),0)</f>
        <v>0</v>
      </c>
      <c r="M34" s="116"/>
      <c r="N34" s="117"/>
      <c r="O34" s="89">
        <f ca="1">OFFSET(Очки!$A$2,I34,G34+OFFSET(Очки!$A$18,0,$C$37-1)-1)</f>
        <v>0</v>
      </c>
      <c r="P34" s="39">
        <f ca="1">IF(I34&lt;H34,OFFSET(Очки!$A$20,2+H34-I34,IF(G34=1,13-H34,10+G34)),0)</f>
        <v>0</v>
      </c>
      <c r="Q34" s="116"/>
      <c r="R34" s="118"/>
      <c r="S34" s="102">
        <f t="shared" ca="1" si="0"/>
        <v>0</v>
      </c>
    </row>
    <row r="35" spans="1:19" ht="15.75" hidden="1">
      <c r="A35" s="40" t="e">
        <f ca="1">RANK(S35,S$6:OFFSET(S$6,0,0,COUNTA(B$6:B$36)))</f>
        <v>#N/A</v>
      </c>
      <c r="B35" s="134"/>
      <c r="C35" s="113"/>
      <c r="D35" s="49"/>
      <c r="E35" s="50"/>
      <c r="F35" s="51"/>
      <c r="G35" s="114"/>
      <c r="H35" s="52"/>
      <c r="I35" s="50"/>
      <c r="J35" s="115"/>
      <c r="K35" s="89">
        <f ca="1">OFFSET(Очки!$A$2,F35,D35+OFFSET(Очки!$A$18,0,$C$37-1)-1)</f>
        <v>0</v>
      </c>
      <c r="L35" s="39">
        <f ca="1">IF(F35&lt;E35,OFFSET(Очки!$A$20,2+E35-F35,IF(D35=1,13-E35,10+D35)),0)</f>
        <v>0</v>
      </c>
      <c r="M35" s="116"/>
      <c r="N35" s="117"/>
      <c r="O35" s="89">
        <f ca="1">OFFSET(Очки!$A$2,I35,G35+OFFSET(Очки!$A$18,0,$C$37-1)-1)</f>
        <v>0</v>
      </c>
      <c r="P35" s="39">
        <f ca="1">IF(I35&lt;H35,OFFSET(Очки!$A$20,2+H35-I35,IF(G35=1,13-H35,10+G35)),0)</f>
        <v>0</v>
      </c>
      <c r="Q35" s="116"/>
      <c r="R35" s="118"/>
      <c r="S35" s="102">
        <f t="shared" ca="1" si="0"/>
        <v>0</v>
      </c>
    </row>
    <row r="36" spans="1:19" ht="16.5" hidden="1" thickBot="1">
      <c r="A36" s="40" t="e">
        <f ca="1">RANK(S36,S$6:OFFSET(S$6,0,0,COUNTA(B$6:B$36)))</f>
        <v>#N/A</v>
      </c>
      <c r="B36" s="128"/>
      <c r="C36" s="54"/>
      <c r="D36" s="119"/>
      <c r="E36" s="121"/>
      <c r="F36" s="122"/>
      <c r="G36" s="124"/>
      <c r="H36" s="125"/>
      <c r="I36" s="121"/>
      <c r="J36" s="126"/>
      <c r="K36" s="55">
        <f ca="1">OFFSET(Очки!$A$2,F36,D36+OFFSET(Очки!$A$18,0,$C$37-1)-1)</f>
        <v>0</v>
      </c>
      <c r="L36" s="59">
        <f ca="1">IF(F36&lt;E36,OFFSET(Очки!$A$20,2+E36-F36,IF(D36=1,13-E36,10+D36)),0)</f>
        <v>0</v>
      </c>
      <c r="M36" s="59"/>
      <c r="N36" s="93"/>
      <c r="O36" s="55">
        <f ca="1">OFFSET(Очки!$A$2,I36,G36+OFFSET(Очки!$A$18,0,$C$37-1)-1)</f>
        <v>0</v>
      </c>
      <c r="P36" s="59">
        <f ca="1">IF(I36&lt;H36,OFFSET(Очки!$A$20,2+H36-I36,IF(G36=1,13-H36,10+G36)),0)</f>
        <v>0</v>
      </c>
      <c r="Q36" s="59"/>
      <c r="R36" s="57"/>
      <c r="S36" s="103">
        <f t="shared" ca="1" si="0"/>
        <v>0</v>
      </c>
    </row>
    <row r="37" spans="1:19" ht="15.75">
      <c r="A37" s="60"/>
      <c r="B37" s="61" t="s">
        <v>45</v>
      </c>
      <c r="C37" s="61">
        <f>COUNTA(B6:B36)</f>
        <v>26</v>
      </c>
      <c r="D37" s="62"/>
      <c r="E37" s="62"/>
      <c r="F37" s="63"/>
      <c r="G37" s="63"/>
      <c r="H37" s="63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</row>
  </sheetData>
  <sortState ref="A6:S31">
    <sortCondition descending="1" ref="S6:S31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6">
    <cfRule type="expression" dxfId="6" priority="2">
      <formula>AND(E6&gt;F6,L6=0)</formula>
    </cfRule>
  </conditionalFormatting>
  <conditionalFormatting sqref="P6:P36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31"/>
  <sheetViews>
    <sheetView topLeftCell="A2" zoomScale="70" zoomScaleNormal="70" workbookViewId="0">
      <selection activeCell="K8" sqref="K8"/>
    </sheetView>
  </sheetViews>
  <sheetFormatPr defaultRowHeight="15"/>
  <cols>
    <col min="1" max="1" width="8.7109375" customWidth="1"/>
    <col min="2" max="2" width="32.42578125" customWidth="1"/>
    <col min="3" max="18" width="6.42578125" customWidth="1"/>
    <col min="19" max="19" width="11" customWidth="1"/>
    <col min="20" max="1025" width="8.7109375" customWidth="1"/>
  </cols>
  <sheetData>
    <row r="1" spans="1:19">
      <c r="A1" s="148" t="s">
        <v>46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RANK(S6,S$6:OFFSET(S$6,0,0,COUNTA(B$6:B$30)))</f>
        <v>1</v>
      </c>
      <c r="B6" s="107" t="s">
        <v>54</v>
      </c>
      <c r="C6" s="100">
        <v>15</v>
      </c>
      <c r="D6" s="34">
        <v>1</v>
      </c>
      <c r="E6" s="35">
        <v>8</v>
      </c>
      <c r="F6" s="36">
        <v>3</v>
      </c>
      <c r="G6" s="37">
        <v>1</v>
      </c>
      <c r="H6" s="38">
        <v>7</v>
      </c>
      <c r="I6" s="105">
        <v>7</v>
      </c>
      <c r="J6" s="94">
        <v>2.5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0</v>
      </c>
      <c r="Q6" s="87">
        <v>2.5</v>
      </c>
      <c r="R6" s="88"/>
      <c r="S6" s="101">
        <f t="shared" ref="S6:S29" ca="1" si="0">SUM(J6:R6)</f>
        <v>37</v>
      </c>
    </row>
    <row r="7" spans="1:19" ht="15.75">
      <c r="A7" s="40">
        <f ca="1">RANK(S7,S$6:OFFSET(S$6,0,0,COUNTA(B$6:B$30)))</f>
        <v>2</v>
      </c>
      <c r="B7" s="41" t="s">
        <v>48</v>
      </c>
      <c r="C7" s="33" t="s">
        <v>44</v>
      </c>
      <c r="D7" s="42">
        <v>1</v>
      </c>
      <c r="E7" s="43">
        <v>5</v>
      </c>
      <c r="F7" s="44">
        <v>4</v>
      </c>
      <c r="G7" s="45">
        <v>1</v>
      </c>
      <c r="H7" s="46">
        <v>5</v>
      </c>
      <c r="I7" s="106">
        <v>2</v>
      </c>
      <c r="J7" s="95">
        <v>1</v>
      </c>
      <c r="K7" s="89">
        <f ca="1">OFFSET(Очки!$A$2,F7,D7+OFFSET(Очки!$A$18,0,$C$31-1)-1)</f>
        <v>13</v>
      </c>
      <c r="L7" s="39">
        <f ca="1">IF(F7&lt;E7,OFFSET(Очки!$A$20,2+E7-F7,IF(D7=1,13-E7,10+D7)),0)</f>
        <v>0.9</v>
      </c>
      <c r="M7" s="39">
        <v>1</v>
      </c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2.4000000000000004</v>
      </c>
      <c r="Q7" s="39">
        <v>2</v>
      </c>
      <c r="R7" s="90"/>
      <c r="S7" s="102">
        <f t="shared" ca="1" si="0"/>
        <v>35.299999999999997</v>
      </c>
    </row>
    <row r="8" spans="1:19" ht="15.75">
      <c r="A8" s="40">
        <f ca="1">RANK(S8,S$6:OFFSET(S$6,0,0,COUNTA(B$6:B$30)))</f>
        <v>3</v>
      </c>
      <c r="B8" s="47" t="s">
        <v>64</v>
      </c>
      <c r="C8" s="33">
        <v>10</v>
      </c>
      <c r="D8" s="42">
        <v>1</v>
      </c>
      <c r="E8" s="43">
        <v>7</v>
      </c>
      <c r="F8" s="44">
        <v>6</v>
      </c>
      <c r="G8" s="45">
        <v>1</v>
      </c>
      <c r="H8" s="46">
        <v>6</v>
      </c>
      <c r="I8" s="106">
        <v>1</v>
      </c>
      <c r="J8" s="95">
        <v>2</v>
      </c>
      <c r="K8" s="89">
        <f ca="1">OFFSET(Очки!$A$2,F8,D8+OFFSET(Очки!$A$18,0,$C$31-1)-1)</f>
        <v>11.5</v>
      </c>
      <c r="L8" s="39">
        <f ca="1">IF(F8&lt;E8,OFFSET(Очки!$A$20,2+E8-F8,IF(D8=1,13-E8,10+D8)),0)</f>
        <v>1.1000000000000001</v>
      </c>
      <c r="M8" s="39">
        <v>1.5</v>
      </c>
      <c r="N8" s="92">
        <v>-4</v>
      </c>
      <c r="O8" s="89">
        <f ca="1">OFFSET(Очки!$A$2,I8,G8+OFFSET(Очки!$A$18,0,$C$31-1)-1)</f>
        <v>16</v>
      </c>
      <c r="P8" s="39">
        <f ca="1">IF(I8&lt;H8,OFFSET(Очки!$A$20,2+H8-I8,IF(G8=1,13-H8,10+G8)),0)</f>
        <v>4.1000000000000005</v>
      </c>
      <c r="Q8" s="39">
        <v>1.5</v>
      </c>
      <c r="R8" s="90"/>
      <c r="S8" s="102">
        <f t="shared" ca="1" si="0"/>
        <v>33.700000000000003</v>
      </c>
    </row>
    <row r="9" spans="1:19" ht="15.75">
      <c r="A9" s="40">
        <f ca="1">RANK(S9,S$6:OFFSET(S$6,0,0,COUNTA(B$6:B$30)))</f>
        <v>4</v>
      </c>
      <c r="B9" s="48" t="s">
        <v>50</v>
      </c>
      <c r="C9" s="33">
        <v>5</v>
      </c>
      <c r="D9" s="42">
        <v>1</v>
      </c>
      <c r="E9" s="43">
        <v>2</v>
      </c>
      <c r="F9" s="44">
        <v>2</v>
      </c>
      <c r="G9" s="45">
        <v>1</v>
      </c>
      <c r="H9" s="46">
        <v>1</v>
      </c>
      <c r="I9" s="106">
        <v>4</v>
      </c>
      <c r="J9" s="95"/>
      <c r="K9" s="89">
        <f ca="1">OFFSET(Очки!$A$2,F9,D9+OFFSET(Очки!$A$18,0,$C$31-1)-1)</f>
        <v>15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13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28</v>
      </c>
    </row>
    <row r="10" spans="1:19" ht="15.75">
      <c r="A10" s="40">
        <f ca="1">RANK(S10,S$6:OFFSET(S$6,0,0,COUNTA(B$6:B$30)))</f>
        <v>5</v>
      </c>
      <c r="B10" s="108" t="s">
        <v>68</v>
      </c>
      <c r="C10" s="33">
        <v>17.5</v>
      </c>
      <c r="D10" s="42">
        <v>2</v>
      </c>
      <c r="E10" s="43">
        <v>3</v>
      </c>
      <c r="F10" s="44">
        <v>1</v>
      </c>
      <c r="G10" s="45">
        <v>1</v>
      </c>
      <c r="H10" s="46">
        <v>3</v>
      </c>
      <c r="I10" s="106">
        <v>3</v>
      </c>
      <c r="J10" s="95"/>
      <c r="K10" s="89">
        <f ca="1">OFFSET(Очки!$A$2,F10,D10+OFFSET(Очки!$A$18,0,$C$31-1)-1)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27.4</v>
      </c>
    </row>
    <row r="11" spans="1:19" ht="15.75">
      <c r="A11" s="40">
        <f ca="1">RANK(S11,S$6:OFFSET(S$6,0,0,COUNTA(B$6:B$30)))</f>
        <v>6</v>
      </c>
      <c r="B11" s="48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8</v>
      </c>
      <c r="I11" s="106">
        <v>8</v>
      </c>
      <c r="J11" s="95">
        <v>1.5</v>
      </c>
      <c r="K11" s="89">
        <f ca="1">OFFSET(Очки!$A$2,F11,D11+OFFSET(Очки!$A$18,0,$C$31-1)-1)</f>
        <v>10.5</v>
      </c>
      <c r="L11" s="39">
        <f ca="1">IF(F11&lt;E11,OFFSET(Очки!$A$20,2+E11-F11,IF(D11=1,13-E11,10+D11)),0)</f>
        <v>0</v>
      </c>
      <c r="M11" s="39">
        <v>2.5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</v>
      </c>
    </row>
    <row r="12" spans="1:19" ht="15.75">
      <c r="A12" s="40">
        <f ca="1">RANK(S12,S$6:OFFSET(S$6,0,0,COUNTA(B$6:B$30)))</f>
        <v>7</v>
      </c>
      <c r="B12" s="47" t="s">
        <v>71</v>
      </c>
      <c r="C12" s="33"/>
      <c r="D12" s="42">
        <v>1</v>
      </c>
      <c r="E12" s="43">
        <v>4</v>
      </c>
      <c r="F12" s="44">
        <v>5</v>
      </c>
      <c r="G12" s="45">
        <v>1</v>
      </c>
      <c r="H12" s="46">
        <v>2</v>
      </c>
      <c r="I12" s="106">
        <v>5</v>
      </c>
      <c r="J12" s="95">
        <v>0.5</v>
      </c>
      <c r="K12" s="89">
        <f ca="1">OFFSET(Очки!$A$2,F12,D12+OFFSET(Очки!$A$18,0,$C$31-1)-1)</f>
        <v>12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24.5</v>
      </c>
    </row>
    <row r="13" spans="1:19" ht="15.75">
      <c r="A13" s="40">
        <f ca="1">RANK(S13,S$6:OFFSET(S$6,0,0,COUNTA(B$6:B$30)))</f>
        <v>8</v>
      </c>
      <c r="B13" s="48" t="s">
        <v>53</v>
      </c>
      <c r="C13" s="33">
        <v>2.5</v>
      </c>
      <c r="D13" s="42">
        <v>1</v>
      </c>
      <c r="E13" s="43">
        <v>3</v>
      </c>
      <c r="F13" s="44">
        <v>6</v>
      </c>
      <c r="G13" s="45">
        <v>2</v>
      </c>
      <c r="H13" s="46">
        <v>8</v>
      </c>
      <c r="I13" s="106">
        <v>4</v>
      </c>
      <c r="J13" s="95"/>
      <c r="K13" s="89">
        <f ca="1">OFFSET(Очки!$A$2,F13,D13+OFFSET(Очки!$A$18,0,$C$31-1)-1)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8.5</v>
      </c>
      <c r="P13" s="39">
        <f ca="1">IF(I13&lt;H13,OFFSET(Очки!$A$20,2+H13-I13,IF(G13=1,13-H13,10+G13)),0)</f>
        <v>2.8</v>
      </c>
      <c r="Q13" s="39">
        <v>1</v>
      </c>
      <c r="R13" s="90"/>
      <c r="S13" s="102">
        <f t="shared" ca="1" si="0"/>
        <v>23.8</v>
      </c>
    </row>
    <row r="14" spans="1:19" ht="15.75">
      <c r="A14" s="40">
        <f ca="1">RANK(S14,S$6:OFFSET(S$6,0,0,COUNTA(B$6:B$30)))</f>
        <v>9</v>
      </c>
      <c r="B14" s="47" t="s">
        <v>69</v>
      </c>
      <c r="C14" s="33"/>
      <c r="D14" s="42">
        <v>1</v>
      </c>
      <c r="E14" s="43">
        <v>1</v>
      </c>
      <c r="F14" s="44">
        <v>1</v>
      </c>
      <c r="G14" s="45">
        <v>2</v>
      </c>
      <c r="H14" s="46">
        <v>5</v>
      </c>
      <c r="I14" s="106">
        <v>5</v>
      </c>
      <c r="J14" s="95"/>
      <c r="K14" s="89">
        <f ca="1">OFFSET(Очки!$A$2,F14,D14+OFFSET(Очки!$A$18,0,$C$31-1)-1)</f>
        <v>16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7.5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49</v>
      </c>
      <c r="C15" s="33">
        <v>5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106">
        <v>2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22.4</v>
      </c>
    </row>
    <row r="16" spans="1:19" ht="15.75">
      <c r="A16" s="40">
        <f ca="1">RANK(S16,S$6:OFFSET(S$6,0,0,COUNTA(B$6:B$30)))</f>
        <v>11</v>
      </c>
      <c r="B16" s="48" t="s">
        <v>52</v>
      </c>
      <c r="C16" s="33" t="s">
        <v>44</v>
      </c>
      <c r="D16" s="42">
        <v>2</v>
      </c>
      <c r="E16" s="43">
        <v>5</v>
      </c>
      <c r="F16" s="44">
        <v>4</v>
      </c>
      <c r="G16" s="45">
        <v>2</v>
      </c>
      <c r="H16" s="46">
        <v>1</v>
      </c>
      <c r="I16" s="106">
        <v>1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OFFSET(Очки!$A$2,I16,G16+OFFSET(Очки!$A$18,0,$C$31-1)-1)</f>
        <v>11.5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20.7</v>
      </c>
    </row>
    <row r="17" spans="1:24" ht="15.75">
      <c r="A17" s="40">
        <f ca="1">RANK(S17,S$6:OFFSET(S$6,0,0,COUNTA(B$6:B$30)))</f>
        <v>12</v>
      </c>
      <c r="B17" s="47" t="s">
        <v>62</v>
      </c>
      <c r="C17" s="33">
        <v>7.5</v>
      </c>
      <c r="D17" s="42">
        <v>2</v>
      </c>
      <c r="E17" s="43">
        <v>6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OFFSET(Очки!$A$2,F17,D17+OFFSET(Очки!$A$18,0,$C$31-1)-1)</f>
        <v>7.5</v>
      </c>
      <c r="L17" s="39">
        <f ca="1">IF(F17&lt;E17,OFFSET(Очки!$A$20,2+E17-F17,IF(D17=1,13-E17,10+D17)),0)</f>
        <v>0.7</v>
      </c>
      <c r="M17" s="39">
        <v>0.5</v>
      </c>
      <c r="N17" s="92"/>
      <c r="O17" s="89">
        <f ca="1">OFFSET(Очки!$A$2,I17,G17+OFFSET(Очки!$A$18,0,$C$31-1)-1)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20.2</v>
      </c>
    </row>
    <row r="18" spans="1:24" ht="15.75">
      <c r="A18" s="40">
        <f ca="1">RANK(S18,S$6:OFFSET(S$6,0,0,COUNTA(B$6:B$30)))</f>
        <v>13</v>
      </c>
      <c r="B18" s="108" t="s">
        <v>60</v>
      </c>
      <c r="C18" s="33">
        <v>5</v>
      </c>
      <c r="D18" s="42">
        <v>2</v>
      </c>
      <c r="E18" s="43">
        <v>7</v>
      </c>
      <c r="F18" s="44">
        <v>7</v>
      </c>
      <c r="G18" s="45">
        <v>2</v>
      </c>
      <c r="H18" s="46">
        <v>7</v>
      </c>
      <c r="I18" s="106">
        <v>3</v>
      </c>
      <c r="J18" s="95"/>
      <c r="K18" s="89">
        <f ca="1">OFFSET(Очки!$A$2,F18,D18+OFFSET(Очки!$A$18,0,$C$31-1)-1)</f>
        <v>6.5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18.8</v>
      </c>
    </row>
    <row r="19" spans="1:24" ht="15.75">
      <c r="A19" s="40">
        <f ca="1">RANK(S19,S$6:OFFSET(S$6,0,0,COUNTA(B$6:B$30)))</f>
        <v>14</v>
      </c>
      <c r="B19" s="47" t="s">
        <v>56</v>
      </c>
      <c r="C19" s="33" t="s">
        <v>44</v>
      </c>
      <c r="D19" s="42">
        <v>2</v>
      </c>
      <c r="E19" s="43">
        <v>4</v>
      </c>
      <c r="F19" s="44">
        <v>3</v>
      </c>
      <c r="G19" s="45">
        <v>2</v>
      </c>
      <c r="H19" s="46">
        <v>2</v>
      </c>
      <c r="I19" s="106">
        <v>6</v>
      </c>
      <c r="J19" s="95"/>
      <c r="K19" s="89">
        <f ca="1">OFFSET(Очки!$A$2,F19,D19+OFFSET(Очки!$A$18,0,$C$31-1)-1)</f>
        <v>9.5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7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17.2</v>
      </c>
    </row>
    <row r="20" spans="1:24" ht="15.75">
      <c r="A20" s="40">
        <f ca="1">RANK(S20,S$6:OFFSET(S$6,0,0,COUNTA(B$6:B$30)))</f>
        <v>15</v>
      </c>
      <c r="B20" s="47" t="s">
        <v>65</v>
      </c>
      <c r="C20" s="33">
        <v>10</v>
      </c>
      <c r="D20" s="42">
        <v>3</v>
      </c>
      <c r="E20" s="43">
        <v>4</v>
      </c>
      <c r="F20" s="44">
        <v>1</v>
      </c>
      <c r="G20" s="45">
        <v>3</v>
      </c>
      <c r="H20" s="46">
        <v>6</v>
      </c>
      <c r="I20" s="106">
        <v>2</v>
      </c>
      <c r="J20" s="95"/>
      <c r="K20" s="89">
        <f ca="1">OFFSET(Очки!$A$2,F20,D20+OFFSET(Очки!$A$18,0,$C$31-1)-1)</f>
        <v>7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16.5</v>
      </c>
    </row>
    <row r="21" spans="1:24" ht="15.75">
      <c r="A21" s="40">
        <f ca="1">RANK(S21,S$6:OFFSET(S$6,0,0,COUNTA(B$6:B$30)))</f>
        <v>16</v>
      </c>
      <c r="B21" s="47" t="s">
        <v>63</v>
      </c>
      <c r="C21" s="33" t="s">
        <v>44</v>
      </c>
      <c r="D21" s="42">
        <v>3</v>
      </c>
      <c r="E21" s="43">
        <v>5</v>
      </c>
      <c r="F21" s="44">
        <v>2</v>
      </c>
      <c r="G21" s="45">
        <v>3</v>
      </c>
      <c r="H21" s="46">
        <v>7</v>
      </c>
      <c r="I21" s="106">
        <v>1</v>
      </c>
      <c r="J21" s="95"/>
      <c r="K21" s="89">
        <f ca="1">OFFSET(Очки!$A$2,F21,D21+OFFSET(Очки!$A$18,0,$C$31-1)-1)</f>
        <v>6</v>
      </c>
      <c r="L21" s="39">
        <f ca="1">IF(F21&lt;E21,OFFSET(Очки!$A$20,2+E21-F21,IF(D21=1,13-E21,10+D21)),0)</f>
        <v>1.5</v>
      </c>
      <c r="M21" s="39"/>
      <c r="N21" s="92">
        <v>-3</v>
      </c>
      <c r="O21" s="89">
        <f ca="1">OFFSET(Очки!$A$2,I21,G21+OFFSET(Очки!$A$18,0,$C$31-1)-1)</f>
        <v>7</v>
      </c>
      <c r="P21" s="39">
        <f ca="1">IF(I21&lt;H21,OFFSET(Очки!$A$20,2+H21-I21,IF(G21=1,13-H21,10+G21)),0)</f>
        <v>3</v>
      </c>
      <c r="Q21" s="39"/>
      <c r="R21" s="90"/>
      <c r="S21" s="102">
        <f t="shared" ca="1" si="0"/>
        <v>14.5</v>
      </c>
    </row>
    <row r="22" spans="1:24" ht="15.75">
      <c r="A22" s="40">
        <f ca="1">RANK(S22,S$6:OFFSET(S$6,0,0,COUNTA(B$6:B$30)))</f>
        <v>17</v>
      </c>
      <c r="B22" s="47" t="s">
        <v>57</v>
      </c>
      <c r="C22" s="33" t="s">
        <v>44</v>
      </c>
      <c r="D22" s="42">
        <v>2</v>
      </c>
      <c r="E22" s="43">
        <v>2</v>
      </c>
      <c r="F22" s="44">
        <v>6</v>
      </c>
      <c r="G22" s="45">
        <v>2</v>
      </c>
      <c r="H22" s="46">
        <v>3</v>
      </c>
      <c r="I22" s="106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24" ht="15.75">
      <c r="A23" s="40">
        <f ca="1">RANK(S23,S$6:OFFSET(S$6,0,0,COUNTA(B$6:B$30)))</f>
        <v>18</v>
      </c>
      <c r="B23" s="47" t="s">
        <v>59</v>
      </c>
      <c r="C23" s="33" t="s">
        <v>44</v>
      </c>
      <c r="D23" s="42">
        <v>2</v>
      </c>
      <c r="E23" s="43">
        <v>8</v>
      </c>
      <c r="F23" s="44">
        <v>8</v>
      </c>
      <c r="G23" s="45">
        <v>2</v>
      </c>
      <c r="H23" s="46">
        <v>6</v>
      </c>
      <c r="I23" s="106">
        <v>8</v>
      </c>
      <c r="J23" s="95"/>
      <c r="K23" s="89">
        <f ca="1">OFFSET(Очки!$A$2,F23,D23+OFFSET(Очки!$A$18,0,$C$31-1)-1)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24" ht="15.75">
      <c r="A24" s="40">
        <f ca="1">RANK(S24,S$6:OFFSET(S$6,0,0,COUNTA(B$6:B$30)))</f>
        <v>19</v>
      </c>
      <c r="B24" s="47" t="s">
        <v>70</v>
      </c>
      <c r="C24" s="33"/>
      <c r="D24" s="42">
        <v>3</v>
      </c>
      <c r="E24" s="43">
        <v>8</v>
      </c>
      <c r="F24" s="44">
        <v>4</v>
      </c>
      <c r="G24" s="45">
        <v>3</v>
      </c>
      <c r="H24" s="46">
        <v>5</v>
      </c>
      <c r="I24" s="106">
        <v>4</v>
      </c>
      <c r="J24" s="95"/>
      <c r="K24" s="89">
        <f ca="1">OFFSET(Очки!$A$2,F24,D24+OFFSET(Очки!$A$18,0,$C$31-1)-1)</f>
        <v>4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0.5</v>
      </c>
      <c r="Q24" s="39"/>
      <c r="R24" s="90"/>
      <c r="S24" s="102">
        <f t="shared" ca="1" si="0"/>
        <v>10.5</v>
      </c>
    </row>
    <row r="25" spans="1:24" ht="15.75">
      <c r="A25" s="40">
        <f ca="1">RANK(S25,S$6:OFFSET(S$6,0,0,COUNTA(B$6:B$30)))</f>
        <v>20</v>
      </c>
      <c r="B25" s="32" t="s">
        <v>55</v>
      </c>
      <c r="C25" s="33" t="s">
        <v>44</v>
      </c>
      <c r="D25" s="42">
        <v>3</v>
      </c>
      <c r="E25" s="43">
        <v>3</v>
      </c>
      <c r="F25" s="44">
        <v>3</v>
      </c>
      <c r="G25" s="45">
        <v>3</v>
      </c>
      <c r="H25" s="46">
        <v>4</v>
      </c>
      <c r="I25" s="106">
        <v>6</v>
      </c>
      <c r="J25" s="95"/>
      <c r="K25" s="89">
        <f ca="1">OFFSET(Очки!$A$2,F25,D25+OFFSET(Очки!$A$18,0,$C$31-1)-1)</f>
        <v>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2.5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7.5</v>
      </c>
    </row>
    <row r="26" spans="1:24" ht="15.75">
      <c r="A26" s="40">
        <f ca="1">RANK(S26,S$6:OFFSET(S$6,0,0,COUNTA(B$6:B$30)))</f>
        <v>21</v>
      </c>
      <c r="B26" s="32" t="s">
        <v>58</v>
      </c>
      <c r="C26" s="33">
        <v>12.5</v>
      </c>
      <c r="D26" s="42">
        <v>3</v>
      </c>
      <c r="E26" s="43">
        <v>6</v>
      </c>
      <c r="F26" s="44">
        <v>7</v>
      </c>
      <c r="G26" s="45">
        <v>3</v>
      </c>
      <c r="H26" s="46">
        <v>1</v>
      </c>
      <c r="I26" s="106">
        <v>3</v>
      </c>
      <c r="J26" s="95"/>
      <c r="K26" s="89">
        <f ca="1">OFFSET(Очки!$A$2,F26,D26+OFFSET(Очки!$A$18,0,$C$31-1)-1)</f>
        <v>2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7</v>
      </c>
    </row>
    <row r="27" spans="1:24" ht="15.75">
      <c r="A27" s="40">
        <f ca="1">RANK(S27,S$6:OFFSET(S$6,0,0,COUNTA(B$6:B$30)))</f>
        <v>22</v>
      </c>
      <c r="B27" s="108" t="s">
        <v>61</v>
      </c>
      <c r="C27" s="33">
        <v>15</v>
      </c>
      <c r="D27" s="42">
        <v>3</v>
      </c>
      <c r="E27" s="43">
        <v>2</v>
      </c>
      <c r="F27" s="44">
        <v>6</v>
      </c>
      <c r="G27" s="45">
        <v>3</v>
      </c>
      <c r="H27" s="46">
        <v>3</v>
      </c>
      <c r="I27" s="106">
        <v>5</v>
      </c>
      <c r="J27" s="95"/>
      <c r="K27" s="89">
        <f ca="1">OFFSET(Очки!$A$2,F27,D27+OFFSET(Очки!$A$18,0,$C$31-1)-1)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3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5.5</v>
      </c>
    </row>
    <row r="28" spans="1:24" ht="15.75">
      <c r="A28" s="40">
        <f ca="1">RANK(S28,S$6:OFFSET(S$6,0,0,COUNTA(B$6:B$30)))</f>
        <v>23</v>
      </c>
      <c r="B28" s="108" t="s">
        <v>67</v>
      </c>
      <c r="C28" s="33" t="s">
        <v>44</v>
      </c>
      <c r="D28" s="42">
        <v>3</v>
      </c>
      <c r="E28" s="43">
        <v>1</v>
      </c>
      <c r="F28" s="44">
        <v>5</v>
      </c>
      <c r="G28" s="45">
        <v>3</v>
      </c>
      <c r="H28" s="46">
        <v>2</v>
      </c>
      <c r="I28" s="106">
        <v>7</v>
      </c>
      <c r="J28" s="95"/>
      <c r="K28" s="89">
        <f ca="1">OFFSET(Очки!$A$2,F28,D28+OFFSET(Очки!$A$18,0,$C$31-1)-1)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24" ht="15.75">
      <c r="A29" s="40">
        <f ca="1">RANK(S29,S$6:OFFSET(S$6,0,0,COUNTA(B$6:B$30)))</f>
        <v>24</v>
      </c>
      <c r="B29" s="108" t="s">
        <v>66</v>
      </c>
      <c r="C29" s="33" t="s">
        <v>44</v>
      </c>
      <c r="D29" s="42">
        <v>3</v>
      </c>
      <c r="E29" s="43">
        <v>7</v>
      </c>
      <c r="F29" s="44">
        <v>8</v>
      </c>
      <c r="G29" s="45">
        <v>3</v>
      </c>
      <c r="H29" s="46">
        <v>8</v>
      </c>
      <c r="I29" s="106">
        <v>8</v>
      </c>
      <c r="J29" s="95"/>
      <c r="K29" s="89">
        <f ca="1">OFFSET(Очки!$A$2,F29,D29+OFFSET(Очки!$A$18,0,$C$31-1)-1)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1.5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3</v>
      </c>
      <c r="X29" t="s">
        <v>47</v>
      </c>
    </row>
    <row r="30" spans="1:24" ht="16.5" hidden="1" thickBot="1">
      <c r="A30" s="40" t="e">
        <f ca="1">RANK(S30,S$6:OFFSET(S$6,0,0,COUNTA(B$6:B$30)))</f>
        <v>#N/A</v>
      </c>
      <c r="B30" s="53"/>
      <c r="C30" s="54"/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24" ht="15.75">
      <c r="A31" s="60"/>
      <c r="B31" s="61" t="s">
        <v>45</v>
      </c>
      <c r="C31" s="61">
        <f>COUNTA(B6:B30)</f>
        <v>24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9">
    <sortCondition ref="A6:A29"/>
  </sortState>
  <mergeCells count="17">
    <mergeCell ref="J4:J5"/>
    <mergeCell ref="K4:N4"/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  <mergeCell ref="I4:I5"/>
  </mergeCells>
  <conditionalFormatting sqref="L6:L30">
    <cfRule type="expression" dxfId="23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S31"/>
  <sheetViews>
    <sheetView zoomScale="80" zoomScaleNormal="80" workbookViewId="0">
      <selection activeCell="H15" sqref="H15"/>
    </sheetView>
  </sheetViews>
  <sheetFormatPr defaultRowHeight="15"/>
  <cols>
    <col min="1" max="1" width="8.7109375" customWidth="1"/>
    <col min="2" max="2" width="28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RANK(S6,S$6:OFFSET(S$6,0,0,COUNTA(B$6:B$30)))</f>
        <v>1</v>
      </c>
      <c r="B6" s="138" t="s">
        <v>52</v>
      </c>
      <c r="C6" s="100" t="s">
        <v>44</v>
      </c>
      <c r="D6" s="34">
        <v>1</v>
      </c>
      <c r="E6" s="35">
        <v>8</v>
      </c>
      <c r="F6" s="36">
        <v>7</v>
      </c>
      <c r="G6" s="37">
        <v>1</v>
      </c>
      <c r="H6" s="38">
        <v>9</v>
      </c>
      <c r="I6" s="35">
        <v>4</v>
      </c>
      <c r="J6" s="94">
        <v>2</v>
      </c>
      <c r="K6" s="86">
        <f ca="1">OFFSET(Очки!$A$2,F6,D6+OFFSET(Очки!$A$18,0,$C$31-1)-1)</f>
        <v>10</v>
      </c>
      <c r="L6" s="87">
        <f ca="1">IF(F6&lt;E6,OFFSET(Очки!$A$20,2+E6-F6,IF(D6=1,13-E6,10+D6)),0)</f>
        <v>1.2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5.4</v>
      </c>
      <c r="Q6" s="87">
        <v>2</v>
      </c>
      <c r="R6" s="88"/>
      <c r="S6" s="101">
        <f t="shared" ref="S6:S30" ca="1" si="0">SUM(J6:R6)</f>
        <v>35.1</v>
      </c>
    </row>
    <row r="7" spans="1:19" ht="15.75">
      <c r="A7" s="40">
        <f ca="1">RANK(S7,S$6:OFFSET(S$6,0,0,COUNTA(B$6:B$30)))</f>
        <v>2</v>
      </c>
      <c r="B7" s="47" t="s">
        <v>127</v>
      </c>
      <c r="C7" s="33">
        <v>7.5</v>
      </c>
      <c r="D7" s="42">
        <v>1</v>
      </c>
      <c r="E7" s="43">
        <v>9</v>
      </c>
      <c r="F7" s="44">
        <v>4</v>
      </c>
      <c r="G7" s="45">
        <v>1</v>
      </c>
      <c r="H7" s="46">
        <v>5</v>
      </c>
      <c r="I7" s="43">
        <v>5</v>
      </c>
      <c r="J7" s="95">
        <v>2.5</v>
      </c>
      <c r="K7" s="89">
        <f ca="1">OFFSET(Очки!$A$2,F7,D7+OFFSET(Очки!$A$18,0,$C$31-1)-1)</f>
        <v>12</v>
      </c>
      <c r="L7" s="39">
        <f ca="1">IF(F7&lt;E7,OFFSET(Очки!$A$20,2+E7-F7,IF(D7=1,13-E7,10+D7)),0)</f>
        <v>5.4</v>
      </c>
      <c r="M7" s="39">
        <v>0.5</v>
      </c>
      <c r="N7" s="92"/>
      <c r="O7" s="89">
        <f ca="1">OFFSET(Очки!$A$2,I7,G7+OFFSET(Очки!$A$18,0,$C$31-1)-1)</f>
        <v>11</v>
      </c>
      <c r="P7" s="39">
        <f ca="1">IF(I7&lt;H7,OFFSET(Очки!$A$20,2+H7-I7,IF(G7=1,13-H7,10+G7)),0)</f>
        <v>0</v>
      </c>
      <c r="Q7" s="39">
        <v>1</v>
      </c>
      <c r="R7" s="90"/>
      <c r="S7" s="102">
        <f t="shared" ca="1" si="0"/>
        <v>32.4</v>
      </c>
    </row>
    <row r="8" spans="1:19" ht="15.75">
      <c r="A8" s="40">
        <f ca="1">RANK(S8,S$6:OFFSET(S$6,0,0,COUNTA(B$6:B$30)))</f>
        <v>3</v>
      </c>
      <c r="B8" s="48" t="s">
        <v>231</v>
      </c>
      <c r="C8" s="33">
        <v>5</v>
      </c>
      <c r="D8" s="42">
        <v>2</v>
      </c>
      <c r="E8" s="43">
        <v>8</v>
      </c>
      <c r="F8" s="44">
        <v>1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OFFSET(Очки!$A$2,F8,D8+OFFSET(Очки!$A$18,0,$C$31-1)-1)</f>
        <v>10</v>
      </c>
      <c r="L8" s="39">
        <f ca="1">IF(F8&lt;E8,OFFSET(Очки!$A$20,2+E8-F8,IF(D8=1,13-E8,10+D8)),0)</f>
        <v>4.9000000000000004</v>
      </c>
      <c r="M8" s="39"/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0.7</v>
      </c>
      <c r="Q8" s="39">
        <v>0.5</v>
      </c>
      <c r="R8" s="90"/>
      <c r="S8" s="102">
        <f t="shared" ca="1" si="0"/>
        <v>31.099999999999998</v>
      </c>
    </row>
    <row r="9" spans="1:19" ht="15.75">
      <c r="A9" s="40">
        <f ca="1">RANK(S9,S$6:OFFSET(S$6,0,0,COUNTA(B$6:B$30)))</f>
        <v>4</v>
      </c>
      <c r="B9" s="47" t="s">
        <v>233</v>
      </c>
      <c r="C9" s="33" t="s">
        <v>44</v>
      </c>
      <c r="D9" s="42">
        <v>1</v>
      </c>
      <c r="E9" s="43">
        <v>4</v>
      </c>
      <c r="F9" s="44">
        <v>3</v>
      </c>
      <c r="G9" s="45">
        <v>1</v>
      </c>
      <c r="H9" s="46">
        <v>6</v>
      </c>
      <c r="I9" s="43">
        <v>3</v>
      </c>
      <c r="J9" s="95"/>
      <c r="K9" s="89">
        <f ca="1">OFFSET(Очки!$A$2,F9,D9+OFFSET(Очки!$A$18,0,$C$31-1)-1)</f>
        <v>13</v>
      </c>
      <c r="L9" s="39">
        <f ca="1">IF(F9&lt;E9,OFFSET(Очки!$A$20,2+E9-F9,IF(D9=1,13-E9,10+D9)),0)</f>
        <v>0.8</v>
      </c>
      <c r="M9" s="39">
        <v>1</v>
      </c>
      <c r="N9" s="92">
        <v>-2</v>
      </c>
      <c r="O9" s="89">
        <f ca="1">OFFSET(Очки!$A$2,I9,G9+OFFSET(Очки!$A$18,0,$C$31-1)-1)</f>
        <v>13</v>
      </c>
      <c r="P9" s="39">
        <f ca="1">IF(I9&lt;H9,OFFSET(Очки!$A$20,2+H9-I9,IF(G9=1,13-H9,10+G9)),0)</f>
        <v>2.7</v>
      </c>
      <c r="Q9" s="39">
        <v>2.5</v>
      </c>
      <c r="R9" s="90"/>
      <c r="S9" s="102">
        <f t="shared" ca="1" si="0"/>
        <v>31</v>
      </c>
    </row>
    <row r="10" spans="1:19" ht="15.75">
      <c r="A10" s="40">
        <f ca="1">RANK(S10,S$6:OFFSET(S$6,0,0,COUNTA(B$6:B$30)))</f>
        <v>5</v>
      </c>
      <c r="B10" s="47" t="s">
        <v>180</v>
      </c>
      <c r="C10" s="33" t="s">
        <v>44</v>
      </c>
      <c r="D10" s="42">
        <v>2</v>
      </c>
      <c r="E10" s="43">
        <v>9</v>
      </c>
      <c r="F10" s="44">
        <v>1</v>
      </c>
      <c r="G10" s="45">
        <v>1</v>
      </c>
      <c r="H10" s="46">
        <v>4</v>
      </c>
      <c r="I10" s="43">
        <v>2</v>
      </c>
      <c r="J10" s="95"/>
      <c r="K10" s="89">
        <f ca="1">OFFSET(Очки!$A$2,F10,D10+OFFSET(Очки!$A$18,0,$C$31-1)-1)</f>
        <v>10</v>
      </c>
      <c r="L10" s="39">
        <f ca="1">IF(F10&lt;E10,OFFSET(Очки!$A$20,2+E10-F10,IF(D10=1,13-E10,10+D10)),0)</f>
        <v>5.6</v>
      </c>
      <c r="M10" s="39"/>
      <c r="N10" s="92">
        <v>-1</v>
      </c>
      <c r="O10" s="89">
        <f ca="1">OFFSET(Очки!$A$2,I10,G10+OFFSET(Очки!$A$18,0,$C$31-1)-1)</f>
        <v>14</v>
      </c>
      <c r="P10" s="39">
        <f ca="1">IF(I10&lt;H10,OFFSET(Очки!$A$20,2+H10-I10,IF(G10=1,13-H10,10+G10)),0)</f>
        <v>1.5</v>
      </c>
      <c r="Q10" s="39"/>
      <c r="R10" s="90"/>
      <c r="S10" s="102">
        <f t="shared" ca="1" si="0"/>
        <v>30.1</v>
      </c>
    </row>
    <row r="11" spans="1:19" ht="15.75">
      <c r="A11" s="40">
        <f ca="1">RANK(S11,S$6:OFFSET(S$6,0,0,COUNTA(B$6:B$30)))</f>
        <v>6</v>
      </c>
      <c r="B11" s="48" t="s">
        <v>91</v>
      </c>
      <c r="C11" s="33" t="s">
        <v>44</v>
      </c>
      <c r="D11" s="42">
        <v>1</v>
      </c>
      <c r="E11" s="43">
        <v>5</v>
      </c>
      <c r="F11" s="44">
        <v>1</v>
      </c>
      <c r="G11" s="45">
        <v>1</v>
      </c>
      <c r="H11" s="46">
        <v>7</v>
      </c>
      <c r="I11" s="43">
        <v>8</v>
      </c>
      <c r="J11" s="95">
        <v>0.5</v>
      </c>
      <c r="K11" s="89">
        <f ca="1">OFFSET(Очки!$A$2,F11,D11+OFFSET(Очки!$A$18,0,$C$31-1)-1)</f>
        <v>15</v>
      </c>
      <c r="L11" s="39">
        <f ca="1">IF(F11&lt;E11,OFFSET(Очки!$A$20,2+E11-F11,IF(D11=1,13-E11,10+D11)),0)</f>
        <v>3.1000000000000005</v>
      </c>
      <c r="M11" s="39">
        <v>1.5</v>
      </c>
      <c r="N11" s="92">
        <v>-2</v>
      </c>
      <c r="O11" s="89">
        <f ca="1">OFFSET(Очки!$A$2,I11,G11+OFFSET(Очки!$A$18,0,$C$31-1)-1)</f>
        <v>9.5</v>
      </c>
      <c r="P11" s="39">
        <f ca="1">IF(I11&lt;H11,OFFSET(Очки!$A$20,2+H11-I11,IF(G11=1,13-H11,10+G11)),0)</f>
        <v>0</v>
      </c>
      <c r="Q11" s="39">
        <v>1.5</v>
      </c>
      <c r="R11" s="90"/>
      <c r="S11" s="102">
        <f t="shared" ca="1" si="0"/>
        <v>29.1</v>
      </c>
    </row>
    <row r="12" spans="1:19" ht="15.75">
      <c r="A12" s="40">
        <f ca="1">RANK(S12,S$6:OFFSET(S$6,0,0,COUNTA(B$6:B$30)))</f>
        <v>7</v>
      </c>
      <c r="B12" s="47" t="s">
        <v>159</v>
      </c>
      <c r="C12" s="33" t="s">
        <v>44</v>
      </c>
      <c r="D12" s="42">
        <v>1</v>
      </c>
      <c r="E12" s="43">
        <v>7</v>
      </c>
      <c r="F12" s="44">
        <v>5</v>
      </c>
      <c r="G12" s="45">
        <v>1</v>
      </c>
      <c r="H12" s="46">
        <v>8</v>
      </c>
      <c r="I12" s="43">
        <v>7</v>
      </c>
      <c r="J12" s="95">
        <v>1.5</v>
      </c>
      <c r="K12" s="89">
        <f ca="1">OFFSET(Очки!$A$2,F12,D12+OFFSET(Очки!$A$18,0,$C$31-1)-1)</f>
        <v>11</v>
      </c>
      <c r="L12" s="39">
        <f ca="1">IF(F12&lt;E12,OFFSET(Очки!$A$20,2+E12-F12,IF(D12=1,13-E12,10+D12)),0)</f>
        <v>2.1</v>
      </c>
      <c r="M12" s="39">
        <v>2</v>
      </c>
      <c r="N12" s="92"/>
      <c r="O12" s="89">
        <f ca="1">OFFSET(Очки!$A$2,I12,G12+OFFSET(Очки!$A$18,0,$C$31-1)-1)</f>
        <v>10</v>
      </c>
      <c r="P12" s="39">
        <f ca="1">IF(I12&lt;H12,OFFSET(Очки!$A$20,2+H12-I12,IF(G12=1,13-H12,10+G12)),0)</f>
        <v>1.2</v>
      </c>
      <c r="Q12" s="39"/>
      <c r="R12" s="90"/>
      <c r="S12" s="102">
        <f t="shared" ca="1" si="0"/>
        <v>27.8</v>
      </c>
    </row>
    <row r="13" spans="1:19" ht="15.75">
      <c r="A13" s="40">
        <f ca="1">RANK(S13,S$6:OFFSET(S$6,0,0,COUNTA(B$6:B$30)))</f>
        <v>8</v>
      </c>
      <c r="B13" s="32" t="s">
        <v>48</v>
      </c>
      <c r="C13" s="33" t="s">
        <v>44</v>
      </c>
      <c r="D13" s="42">
        <v>1</v>
      </c>
      <c r="E13" s="43">
        <v>1</v>
      </c>
      <c r="F13" s="44">
        <v>2</v>
      </c>
      <c r="G13" s="45">
        <v>1</v>
      </c>
      <c r="H13" s="46">
        <v>3</v>
      </c>
      <c r="I13" s="43">
        <v>6</v>
      </c>
      <c r="J13" s="95"/>
      <c r="K13" s="89">
        <f ca="1">OFFSET(Очки!$A$2,F13,D13+OFFSET(Очки!$A$18,0,$C$31-1)-1)</f>
        <v>14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24.5</v>
      </c>
    </row>
    <row r="14" spans="1:19" ht="15.75">
      <c r="A14" s="40">
        <f ca="1">RANK(S14,S$6:OFFSET(S$6,0,0,COUNTA(B$6:B$30)))</f>
        <v>9</v>
      </c>
      <c r="B14" s="48" t="s">
        <v>175</v>
      </c>
      <c r="C14" s="33">
        <v>10</v>
      </c>
      <c r="D14" s="42">
        <v>1</v>
      </c>
      <c r="E14" s="43">
        <v>2</v>
      </c>
      <c r="F14" s="44">
        <v>6</v>
      </c>
      <c r="G14" s="45">
        <v>2</v>
      </c>
      <c r="H14" s="46">
        <v>9</v>
      </c>
      <c r="I14" s="43">
        <v>2</v>
      </c>
      <c r="J14" s="95"/>
      <c r="K14" s="89">
        <f ca="1">OFFSET(Очки!$A$2,F14,D14+OFFSET(Очки!$A$18,0,$C$31-1)-1)</f>
        <v>10.5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24.4</v>
      </c>
    </row>
    <row r="15" spans="1:19" ht="15.75">
      <c r="A15" s="40">
        <f ca="1">RANK(S15,S$6:OFFSET(S$6,0,0,COUNTA(B$6:B$30)))</f>
        <v>10</v>
      </c>
      <c r="B15" s="47" t="s">
        <v>133</v>
      </c>
      <c r="C15" s="33" t="s">
        <v>44</v>
      </c>
      <c r="D15" s="42">
        <v>2</v>
      </c>
      <c r="E15" s="43">
        <v>6</v>
      </c>
      <c r="F15" s="44">
        <v>3</v>
      </c>
      <c r="G15" s="45">
        <v>2</v>
      </c>
      <c r="H15" s="46">
        <v>6</v>
      </c>
      <c r="I15" s="43">
        <v>1</v>
      </c>
      <c r="J15" s="95"/>
      <c r="K15" s="89">
        <f ca="1">OFFSET(Очки!$A$2,F15,D15+OFFSET(Очки!$A$18,0,$C$31-1)-1)</f>
        <v>8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10</v>
      </c>
      <c r="P15" s="39">
        <f ca="1">IF(I15&lt;H15,OFFSET(Очки!$A$20,2+H15-I15,IF(G15=1,13-H15,10+G15)),0)</f>
        <v>3.5</v>
      </c>
      <c r="Q15" s="39"/>
      <c r="R15" s="90"/>
      <c r="S15" s="102">
        <f t="shared" ca="1" si="0"/>
        <v>23.6</v>
      </c>
    </row>
    <row r="16" spans="1:19" ht="15.75">
      <c r="A16" s="40">
        <f ca="1">RANK(S16,S$6:OFFSET(S$6,0,0,COUNTA(B$6:B$30)))</f>
        <v>11</v>
      </c>
      <c r="B16" s="32" t="s">
        <v>249</v>
      </c>
      <c r="C16" s="33" t="s">
        <v>44</v>
      </c>
      <c r="D16" s="42">
        <v>1</v>
      </c>
      <c r="E16" s="43">
        <v>3</v>
      </c>
      <c r="F16" s="44">
        <v>6</v>
      </c>
      <c r="G16" s="45">
        <v>2</v>
      </c>
      <c r="H16" s="46">
        <v>8</v>
      </c>
      <c r="I16" s="43">
        <v>2</v>
      </c>
      <c r="J16" s="95"/>
      <c r="K16" s="89">
        <f ca="1">OFFSET(Очки!$A$2,F16,D16+OFFSET(Очки!$A$18,0,$C$31-1)-1)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4.2</v>
      </c>
      <c r="Q16" s="39"/>
      <c r="R16" s="90">
        <v>-1</v>
      </c>
      <c r="S16" s="102">
        <f t="shared" ca="1" si="0"/>
        <v>22.7</v>
      </c>
    </row>
    <row r="17" spans="1:19" ht="15.75">
      <c r="A17" s="40">
        <f ca="1">RANK(S17,S$6:OFFSET(S$6,0,0,COUNTA(B$6:B$30)))</f>
        <v>12</v>
      </c>
      <c r="B17" s="47" t="s">
        <v>242</v>
      </c>
      <c r="C17" s="33">
        <v>20</v>
      </c>
      <c r="D17" s="42">
        <v>2</v>
      </c>
      <c r="E17" s="43">
        <v>5</v>
      </c>
      <c r="F17" s="44">
        <v>4</v>
      </c>
      <c r="G17" s="45">
        <v>1</v>
      </c>
      <c r="H17" s="46">
        <v>1</v>
      </c>
      <c r="I17" s="43">
        <v>9</v>
      </c>
      <c r="J17" s="95"/>
      <c r="K17" s="89">
        <f ca="1">OFFSET(Очки!$A$2,F17,D17+OFFSET(Очки!$A$18,0,$C$31-1)-1)</f>
        <v>7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9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16.7</v>
      </c>
    </row>
    <row r="18" spans="1:19" ht="15.75">
      <c r="A18" s="40">
        <f ca="1">RANK(S18,S$6:OFFSET(S$6,0,0,COUNTA(B$6:B$30)))</f>
        <v>13</v>
      </c>
      <c r="B18" s="47" t="s">
        <v>152</v>
      </c>
      <c r="C18" s="33" t="s">
        <v>44</v>
      </c>
      <c r="D18" s="42">
        <v>1</v>
      </c>
      <c r="E18" s="43">
        <v>6</v>
      </c>
      <c r="F18" s="44">
        <v>9</v>
      </c>
      <c r="G18" s="45">
        <v>2</v>
      </c>
      <c r="H18" s="46">
        <v>7</v>
      </c>
      <c r="I18" s="43">
        <v>8</v>
      </c>
      <c r="J18" s="95">
        <v>1</v>
      </c>
      <c r="K18" s="89">
        <f ca="1">OFFSET(Очки!$A$2,F18,D18+OFFSET(Очки!$A$18,0,$C$31-1)-1)</f>
        <v>9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14.5</v>
      </c>
    </row>
    <row r="19" spans="1:19" ht="15.75">
      <c r="A19" s="40">
        <f ca="1">RANK(S19,S$6:OFFSET(S$6,0,0,COUNTA(B$6:B$30)))</f>
        <v>14</v>
      </c>
      <c r="B19" s="47" t="s">
        <v>247</v>
      </c>
      <c r="C19" s="33" t="s">
        <v>44</v>
      </c>
      <c r="D19" s="42">
        <v>2</v>
      </c>
      <c r="E19" s="43">
        <v>3</v>
      </c>
      <c r="F19" s="44">
        <v>7</v>
      </c>
      <c r="G19" s="45">
        <v>2</v>
      </c>
      <c r="H19" s="46">
        <v>1</v>
      </c>
      <c r="I19" s="43">
        <v>3</v>
      </c>
      <c r="J19" s="95"/>
      <c r="K19" s="89">
        <f ca="1">OFFSET(Очки!$A$2,F19,D19+OFFSET(Очки!$A$18,0,$C$31-1)-1)</f>
        <v>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8</v>
      </c>
      <c r="P19" s="39">
        <f ca="1">IF(I19&lt;H19,OFFSET(Очки!$A$20,2+H19-I19,IF(G19=1,13-H19,10+G19)),0)</f>
        <v>0</v>
      </c>
      <c r="Q19" s="39"/>
      <c r="R19" s="90">
        <v>-2</v>
      </c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250</v>
      </c>
      <c r="C20" s="33" t="s">
        <v>44</v>
      </c>
      <c r="D20" s="42">
        <v>2</v>
      </c>
      <c r="E20" s="43">
        <v>4</v>
      </c>
      <c r="F20" s="44">
        <v>5</v>
      </c>
      <c r="G20" s="45">
        <v>2</v>
      </c>
      <c r="H20" s="46">
        <v>4</v>
      </c>
      <c r="I20" s="43">
        <v>5</v>
      </c>
      <c r="J20" s="95"/>
      <c r="K20" s="89">
        <f ca="1">OFFSET(Очки!$A$2,F20,D20+OFFSET(Очки!$A$18,0,$C$31-1)-1)</f>
        <v>6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0</v>
      </c>
      <c r="Q20" s="39"/>
      <c r="R20" s="90">
        <v>-2</v>
      </c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7" t="s">
        <v>56</v>
      </c>
      <c r="C21" s="33" t="s">
        <v>44</v>
      </c>
      <c r="D21" s="42">
        <v>2</v>
      </c>
      <c r="E21" s="43">
        <v>2</v>
      </c>
      <c r="F21" s="44">
        <v>8</v>
      </c>
      <c r="G21" s="45">
        <v>2</v>
      </c>
      <c r="H21" s="46">
        <v>2</v>
      </c>
      <c r="I21" s="43">
        <v>8</v>
      </c>
      <c r="J21" s="95"/>
      <c r="K21" s="89">
        <f ca="1">OFFSET(Очки!$A$2,F21,D21+OFFSET(Очки!$A$18,0,$C$31-1)-1)</f>
        <v>4.5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4.5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</v>
      </c>
    </row>
    <row r="22" spans="1:19" ht="15.75">
      <c r="A22" s="40">
        <f ca="1">RANK(S22,S$6:OFFSET(S$6,0,0,COUNTA(B$6:B$30)))</f>
        <v>17</v>
      </c>
      <c r="B22" s="47" t="s">
        <v>248</v>
      </c>
      <c r="C22" s="33" t="s">
        <v>44</v>
      </c>
      <c r="D22" s="42">
        <v>2</v>
      </c>
      <c r="E22" s="43">
        <v>7</v>
      </c>
      <c r="F22" s="44">
        <v>6</v>
      </c>
      <c r="G22" s="45">
        <v>2</v>
      </c>
      <c r="H22" s="46">
        <v>5</v>
      </c>
      <c r="I22" s="43">
        <v>6</v>
      </c>
      <c r="J22" s="95"/>
      <c r="K22" s="89">
        <f ca="1">OFFSET(Очки!$A$2,F22,D22+OFFSET(Очки!$A$18,0,$C$31-1)-1)</f>
        <v>5.5</v>
      </c>
      <c r="L22" s="39">
        <f ca="1">IF(F22&lt;E22,OFFSET(Очки!$A$20,2+E22-F22,IF(D22=1,13-E22,10+D22)),0)</f>
        <v>0.7</v>
      </c>
      <c r="M22" s="39"/>
      <c r="N22" s="92">
        <v>-4</v>
      </c>
      <c r="O22" s="89">
        <f ca="1">OFFSET(Очки!$A$2,I22,G22+OFFSET(Очки!$A$18,0,$C$31-1)-1)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7.7</v>
      </c>
    </row>
    <row r="23" spans="1:19" ht="15.75">
      <c r="A23" s="40">
        <f ca="1">RANK(S23,S$6:OFFSET(S$6,0,0,COUNTA(B$6:B$30)))</f>
        <v>18</v>
      </c>
      <c r="B23" s="48" t="s">
        <v>203</v>
      </c>
      <c r="C23" s="33" t="s">
        <v>44</v>
      </c>
      <c r="D23" s="42">
        <v>2</v>
      </c>
      <c r="E23" s="43">
        <v>1</v>
      </c>
      <c r="F23" s="44">
        <v>9</v>
      </c>
      <c r="G23" s="45">
        <v>2</v>
      </c>
      <c r="H23" s="46">
        <v>3</v>
      </c>
      <c r="I23" s="43">
        <v>7</v>
      </c>
      <c r="J23" s="95"/>
      <c r="K23" s="89">
        <f ca="1">OFFSET(Очки!$A$2,F23,D23+OFFSET(Очки!$A$18,0,$C$31-1)-1)</f>
        <v>4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5</v>
      </c>
      <c r="P23" s="39">
        <f ca="1">IF(I23&lt;H23,OFFSET(Очки!$A$20,2+H23-I23,IF(G23=1,13-H23,10+G23)),0)</f>
        <v>0</v>
      </c>
      <c r="Q23" s="39"/>
      <c r="R23" s="90">
        <v>-2</v>
      </c>
      <c r="S23" s="102">
        <f t="shared" ca="1" si="0"/>
        <v>7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45</v>
      </c>
      <c r="C31" s="61">
        <f>COUNTA(B6:B30)</f>
        <v>18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3">
    <sortCondition descending="1" ref="S6:S23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0">
    <cfRule type="expression" dxfId="5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7" zoomScale="80" zoomScaleNormal="80" workbookViewId="0">
      <selection activeCell="C22" sqref="C2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252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 hidden="1">
      <c r="A6" s="31">
        <f ca="1">RANK(S6,S$6:OFFSET(S$6,0,0,COUNTA(B$6:B$36)))</f>
        <v>1</v>
      </c>
      <c r="B6" s="107" t="s">
        <v>137</v>
      </c>
      <c r="C6" s="100" t="s">
        <v>44</v>
      </c>
      <c r="D6" s="34">
        <v>1</v>
      </c>
      <c r="E6" s="35">
        <v>10</v>
      </c>
      <c r="F6" s="36">
        <v>4</v>
      </c>
      <c r="G6" s="37">
        <v>1</v>
      </c>
      <c r="H6" s="38">
        <v>10</v>
      </c>
      <c r="I6" s="35">
        <v>4</v>
      </c>
      <c r="J6" s="94">
        <v>2.5</v>
      </c>
      <c r="K6" s="86">
        <f ca="1">OFFSET(Очки!$A$2,F6,D6+OFFSET(Очки!$A$18,0,$C$37-1)-1)</f>
        <v>14</v>
      </c>
      <c r="L6" s="87">
        <f ca="1">IF(F6&lt;E6,OFFSET(Очки!$A$20,2+E6-F6,IF(D6=1,13-E6,10+D6)),0)</f>
        <v>6.6</v>
      </c>
      <c r="M6" s="87">
        <v>2.5</v>
      </c>
      <c r="N6" s="91"/>
      <c r="O6" s="86">
        <f ca="1">OFFSET(Очки!$A$2,I6,G6+OFFSET(Очки!$A$18,0,$C$37-1)-1)</f>
        <v>14</v>
      </c>
      <c r="P6" s="87">
        <f ca="1">IF(I6&lt;H6,OFFSET(Очки!$A$20,2+H6-I6,IF(G6=1,13-H6,10+G6)),0)</f>
        <v>6.6</v>
      </c>
      <c r="Q6" s="87"/>
      <c r="R6" s="88"/>
      <c r="S6" s="101">
        <f t="shared" ref="S6:S36" ca="1" si="0">SUM(J6:R6)</f>
        <v>46.2</v>
      </c>
    </row>
    <row r="7" spans="1:19" ht="15.75">
      <c r="A7" s="40">
        <v>1</v>
      </c>
      <c r="B7" s="48" t="s">
        <v>48</v>
      </c>
      <c r="C7" s="33" t="s">
        <v>44</v>
      </c>
      <c r="D7" s="42">
        <v>1</v>
      </c>
      <c r="E7" s="43">
        <v>6</v>
      </c>
      <c r="F7" s="44">
        <v>8</v>
      </c>
      <c r="G7" s="45">
        <v>1</v>
      </c>
      <c r="H7" s="46">
        <v>8</v>
      </c>
      <c r="I7" s="43">
        <v>3</v>
      </c>
      <c r="J7" s="95">
        <v>0.5</v>
      </c>
      <c r="K7" s="89">
        <f ca="1">OFFSET(Очки!$A$2,F7,D7+OFFSET(Очки!$A$18,0,$C$37-1)-1)</f>
        <v>11.5</v>
      </c>
      <c r="L7" s="39">
        <f ca="1">IF(F7&lt;E7,OFFSET(Очки!$A$20,2+E7-F7,IF(D7=1,13-E7,10+D7)),0)</f>
        <v>0</v>
      </c>
      <c r="M7" s="39">
        <v>1.5</v>
      </c>
      <c r="N7" s="92"/>
      <c r="O7" s="89">
        <f ca="1">OFFSET(Очки!$A$2,I7,G7+OFFSET(Очки!$A$18,0,$C$37-1)-1)</f>
        <v>15</v>
      </c>
      <c r="P7" s="39">
        <f ca="1">IF(I7&lt;H7,OFFSET(Очки!$A$20,2+H7-I7,IF(G7=1,13-H7,10+G7)),0)</f>
        <v>5</v>
      </c>
      <c r="Q7" s="39">
        <v>1.5</v>
      </c>
      <c r="R7" s="90"/>
      <c r="S7" s="102">
        <f t="shared" ca="1" si="0"/>
        <v>35</v>
      </c>
    </row>
    <row r="8" spans="1:19" ht="15.75">
      <c r="A8" s="40">
        <v>2</v>
      </c>
      <c r="B8" s="47" t="s">
        <v>253</v>
      </c>
      <c r="C8" s="33">
        <v>7.5</v>
      </c>
      <c r="D8" s="42">
        <v>1</v>
      </c>
      <c r="E8" s="43">
        <v>5</v>
      </c>
      <c r="F8" s="44">
        <v>3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OFFSET(Очки!$A$2,F8,D8+OFFSET(Очки!$A$18,0,$C$37-1)-1)</f>
        <v>15</v>
      </c>
      <c r="L8" s="39">
        <f ca="1">IF(F8&lt;E8,OFFSET(Очки!$A$20,2+E8-F8,IF(D8=1,13-E8,10+D8)),0)</f>
        <v>1.7000000000000002</v>
      </c>
      <c r="M8" s="39"/>
      <c r="N8" s="92"/>
      <c r="O8" s="89">
        <f ca="1">OFFSET(Очки!$A$2,I8,G8+OFFSET(Очки!$A$18,0,$C$37-1)-1)</f>
        <v>17</v>
      </c>
      <c r="P8" s="39">
        <f ca="1">IF(I8&lt;H8,OFFSET(Очки!$A$20,2+H8-I8,IF(G8=1,13-H8,10+G8)),0)</f>
        <v>0.7</v>
      </c>
      <c r="Q8" s="39">
        <v>0.5</v>
      </c>
      <c r="R8" s="90"/>
      <c r="S8" s="102">
        <f t="shared" ca="1" si="0"/>
        <v>34.900000000000006</v>
      </c>
    </row>
    <row r="9" spans="1:19" ht="15.75">
      <c r="A9" s="40">
        <v>3</v>
      </c>
      <c r="B9" s="47" t="s">
        <v>60</v>
      </c>
      <c r="C9" s="33">
        <v>5</v>
      </c>
      <c r="D9" s="42">
        <v>1</v>
      </c>
      <c r="E9" s="43">
        <v>8</v>
      </c>
      <c r="F9" s="44">
        <v>6</v>
      </c>
      <c r="G9" s="45">
        <v>1</v>
      </c>
      <c r="H9" s="46">
        <v>6</v>
      </c>
      <c r="I9" s="43">
        <v>2</v>
      </c>
      <c r="J9" s="95">
        <v>1.5</v>
      </c>
      <c r="K9" s="89">
        <f ca="1">OFFSET(Очки!$A$2,F9,D9+OFFSET(Очки!$A$18,0,$C$37-1)-1)</f>
        <v>12.5</v>
      </c>
      <c r="L9" s="39">
        <f ca="1">IF(F9&lt;E9,OFFSET(Очки!$A$20,2+E9-F9,IF(D9=1,13-E9,10+D9)),0)</f>
        <v>2.2999999999999998</v>
      </c>
      <c r="M9" s="39">
        <v>0.5</v>
      </c>
      <c r="N9" s="92">
        <v>-4</v>
      </c>
      <c r="O9" s="89">
        <f ca="1">OFFSET(Очки!$A$2,I9,G9+OFFSET(Очки!$A$18,0,$C$37-1)-1)</f>
        <v>16</v>
      </c>
      <c r="P9" s="39">
        <f ca="1">IF(I9&lt;H9,OFFSET(Очки!$A$20,2+H9-I9,IF(G9=1,13-H9,10+G9)),0)</f>
        <v>3.4000000000000004</v>
      </c>
      <c r="Q9" s="39">
        <v>2.5</v>
      </c>
      <c r="R9" s="90"/>
      <c r="S9" s="102">
        <f t="shared" ca="1" si="0"/>
        <v>34.700000000000003</v>
      </c>
    </row>
    <row r="10" spans="1:19" ht="15.75">
      <c r="A10" s="40">
        <v>4</v>
      </c>
      <c r="B10" s="47" t="s">
        <v>183</v>
      </c>
      <c r="C10" s="33">
        <v>12.5</v>
      </c>
      <c r="D10" s="42">
        <v>1</v>
      </c>
      <c r="E10" s="43">
        <v>1</v>
      </c>
      <c r="F10" s="44">
        <v>1</v>
      </c>
      <c r="G10" s="45">
        <v>1</v>
      </c>
      <c r="H10" s="46">
        <v>7</v>
      </c>
      <c r="I10" s="43">
        <v>6</v>
      </c>
      <c r="J10" s="95"/>
      <c r="K10" s="89">
        <f ca="1">OFFSET(Очки!$A$2,F10,D10+OFFSET(Очки!$A$18,0,$C$37-1)-1)</f>
        <v>17</v>
      </c>
      <c r="L10" s="39">
        <f ca="1">IF(F10&lt;E10,OFFSET(Очки!$A$20,2+E10-F10,IF(D10=1,13-E10,10+D10)),0)</f>
        <v>0</v>
      </c>
      <c r="M10" s="39">
        <v>1</v>
      </c>
      <c r="N10" s="92"/>
      <c r="O10" s="89">
        <f ca="1">OFFSET(Очки!$A$2,I10,G10+OFFSET(Очки!$A$18,0,$C$37-1)-1)</f>
        <v>12.5</v>
      </c>
      <c r="P10" s="39">
        <f ca="1">IF(I10&lt;H10,OFFSET(Очки!$A$20,2+H10-I10,IF(G10=1,13-H10,10+G10)),0)</f>
        <v>1.1000000000000001</v>
      </c>
      <c r="Q10" s="39"/>
      <c r="R10" s="90"/>
      <c r="S10" s="102">
        <f t="shared" ca="1" si="0"/>
        <v>31.6</v>
      </c>
    </row>
    <row r="11" spans="1:19" ht="15.75">
      <c r="A11" s="40">
        <v>5</v>
      </c>
      <c r="B11" s="47" t="s">
        <v>223</v>
      </c>
      <c r="C11" s="33" t="s">
        <v>44</v>
      </c>
      <c r="D11" s="42">
        <v>1</v>
      </c>
      <c r="E11" s="43">
        <v>9</v>
      </c>
      <c r="F11" s="44">
        <v>5</v>
      </c>
      <c r="G11" s="45">
        <v>2</v>
      </c>
      <c r="H11" s="46">
        <v>4</v>
      </c>
      <c r="I11" s="43">
        <v>2</v>
      </c>
      <c r="J11" s="95">
        <v>2</v>
      </c>
      <c r="K11" s="89">
        <f ca="1">OFFSET(Очки!$A$2,F11,D11+OFFSET(Очки!$A$18,0,$C$37-1)-1)</f>
        <v>13</v>
      </c>
      <c r="L11" s="39">
        <f ca="1">IF(F11&lt;E11,OFFSET(Очки!$A$20,2+E11-F11,IF(D11=1,13-E11,10+D11)),0)</f>
        <v>4.5</v>
      </c>
      <c r="M11" s="39"/>
      <c r="N11" s="92"/>
      <c r="O11" s="89">
        <f ca="1">OFFSET(Очки!$A$2,I11,G11+OFFSET(Очки!$A$18,0,$C$37-1)-1)</f>
        <v>10.5</v>
      </c>
      <c r="P11" s="39">
        <f ca="1">IF(I11&lt;H11,OFFSET(Очки!$A$20,2+H11-I11,IF(G11=1,13-H11,10+G11)),0)</f>
        <v>1.4</v>
      </c>
      <c r="Q11" s="39">
        <v>2</v>
      </c>
      <c r="R11" s="90">
        <v>-2</v>
      </c>
      <c r="S11" s="102">
        <f t="shared" ca="1" si="0"/>
        <v>31.4</v>
      </c>
    </row>
    <row r="12" spans="1:19" ht="15.75">
      <c r="A12" s="40">
        <v>6</v>
      </c>
      <c r="B12" s="47" t="s">
        <v>200</v>
      </c>
      <c r="C12" s="33">
        <v>20</v>
      </c>
      <c r="D12" s="42">
        <v>1</v>
      </c>
      <c r="E12" s="43">
        <v>4</v>
      </c>
      <c r="F12" s="44">
        <v>2</v>
      </c>
      <c r="G12" s="45">
        <v>1</v>
      </c>
      <c r="H12" s="46">
        <v>10</v>
      </c>
      <c r="I12" s="43">
        <v>10</v>
      </c>
      <c r="J12" s="95"/>
      <c r="K12" s="89">
        <f ca="1">OFFSET(Очки!$A$2,F12,D12+OFFSET(Очки!$A$18,0,$C$37-1)-1)</f>
        <v>16</v>
      </c>
      <c r="L12" s="39">
        <f ca="1">IF(F12&lt;E12,OFFSET(Очки!$A$20,2+E12-F12,IF(D12=1,13-E12,10+D12)),0)</f>
        <v>1.5</v>
      </c>
      <c r="M12" s="39">
        <v>2</v>
      </c>
      <c r="N12" s="92"/>
      <c r="O12" s="89">
        <f ca="1">OFFSET(Очки!$A$2,I12,G12+OFFSET(Очки!$A$18,0,$C$37-1)-1)</f>
        <v>10.5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30</v>
      </c>
    </row>
    <row r="13" spans="1:19" ht="15.75">
      <c r="A13" s="40">
        <v>7</v>
      </c>
      <c r="B13" s="47" t="s">
        <v>49</v>
      </c>
      <c r="C13" s="33">
        <v>5</v>
      </c>
      <c r="D13" s="42">
        <v>1</v>
      </c>
      <c r="E13" s="43">
        <v>7</v>
      </c>
      <c r="F13" s="44">
        <v>7</v>
      </c>
      <c r="G13" s="45">
        <v>1</v>
      </c>
      <c r="H13" s="46">
        <v>4</v>
      </c>
      <c r="I13" s="43">
        <v>6</v>
      </c>
      <c r="J13" s="95">
        <v>1</v>
      </c>
      <c r="K13" s="89">
        <f ca="1">OFFSET(Очки!$A$2,F13,D13+OFFSET(Очки!$A$18,0,$C$37-1)-1)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OFFSET(Очки!$A$2,I13,G13+OFFSET(Очки!$A$18,0,$C$37-1)-1)</f>
        <v>12.5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25.5</v>
      </c>
    </row>
    <row r="14" spans="1:19" ht="15.75">
      <c r="A14" s="40">
        <v>8</v>
      </c>
      <c r="B14" s="32" t="s">
        <v>143</v>
      </c>
      <c r="C14" s="33" t="s">
        <v>44</v>
      </c>
      <c r="D14" s="42">
        <v>1</v>
      </c>
      <c r="E14" s="43">
        <v>2</v>
      </c>
      <c r="F14" s="44">
        <v>8</v>
      </c>
      <c r="G14" s="45">
        <v>2</v>
      </c>
      <c r="H14" s="46">
        <v>1</v>
      </c>
      <c r="I14" s="43">
        <v>1</v>
      </c>
      <c r="J14" s="95"/>
      <c r="K14" s="89">
        <f ca="1">OFFSET(Очки!$A$2,F14,D14+OFFSET(Очки!$A$18,0,$C$37-1)-1)</f>
        <v>11.5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OFFSET(Очки!$A$2,I14,G14+OFFSET(Очки!$A$18,0,$C$37-1)-1)</f>
        <v>11.5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</v>
      </c>
    </row>
    <row r="15" spans="1:19" ht="15.75">
      <c r="A15" s="40">
        <v>9</v>
      </c>
      <c r="B15" s="47" t="s">
        <v>256</v>
      </c>
      <c r="C15" s="33" t="s">
        <v>44</v>
      </c>
      <c r="D15" s="42">
        <v>2</v>
      </c>
      <c r="E15" s="43">
        <v>3</v>
      </c>
      <c r="F15" s="44">
        <v>2</v>
      </c>
      <c r="G15" s="45">
        <v>2</v>
      </c>
      <c r="H15" s="46">
        <v>3</v>
      </c>
      <c r="I15" s="43">
        <v>1</v>
      </c>
      <c r="J15" s="95"/>
      <c r="K15" s="89">
        <f ca="1">OFFSET(Очки!$A$2,F15,D15+OFFSET(Очки!$A$18,0,$C$37-1)-1)</f>
        <v>10.5</v>
      </c>
      <c r="L15" s="39">
        <f ca="1">IF(F15&lt;E15,OFFSET(Очки!$A$20,2+E15-F15,IF(D15=1,13-E15,10+D15)),0)</f>
        <v>0.7</v>
      </c>
      <c r="M15" s="39"/>
      <c r="N15" s="92"/>
      <c r="O15" s="89">
        <f ca="1">OFFSET(Очки!$A$2,I15,G15+OFFSET(Очки!$A$18,0,$C$37-1)-1)</f>
        <v>11.5</v>
      </c>
      <c r="P15" s="39">
        <f ca="1">IF(I15&lt;H15,OFFSET(Очки!$A$20,2+H15-I15,IF(G15=1,13-H15,10+G15)),0)</f>
        <v>1.4</v>
      </c>
      <c r="Q15" s="39"/>
      <c r="R15" s="90">
        <v>-2</v>
      </c>
      <c r="S15" s="102">
        <f t="shared" ca="1" si="0"/>
        <v>22.099999999999998</v>
      </c>
    </row>
    <row r="16" spans="1:19" ht="15.75">
      <c r="A16" s="40">
        <v>10</v>
      </c>
      <c r="B16" s="47" t="s">
        <v>126</v>
      </c>
      <c r="C16" s="33">
        <v>7.5</v>
      </c>
      <c r="D16" s="42">
        <v>2</v>
      </c>
      <c r="E16" s="43">
        <v>10</v>
      </c>
      <c r="F16" s="44">
        <v>3</v>
      </c>
      <c r="G16" s="45">
        <v>2</v>
      </c>
      <c r="H16" s="46">
        <v>10</v>
      </c>
      <c r="I16" s="43">
        <v>6</v>
      </c>
      <c r="J16" s="95"/>
      <c r="K16" s="89">
        <f ca="1">OFFSET(Очки!$A$2,F16,D16+OFFSET(Очки!$A$18,0,$C$37-1)-1)</f>
        <v>9.5</v>
      </c>
      <c r="L16" s="39">
        <f ca="1">IF(F16&lt;E16,OFFSET(Очки!$A$20,2+E16-F16,IF(D16=1,13-E16,10+D16)),0)</f>
        <v>4.9000000000000004</v>
      </c>
      <c r="M16" s="39"/>
      <c r="N16" s="92">
        <v>-3</v>
      </c>
      <c r="O16" s="89">
        <f ca="1">OFFSET(Очки!$A$2,I16,G16+OFFSET(Очки!$A$18,0,$C$37-1)-1)</f>
        <v>7</v>
      </c>
      <c r="P16" s="39">
        <f ca="1">IF(I16&lt;H16,OFFSET(Очки!$A$20,2+H16-I16,IF(G16=1,13-H16,10+G16)),0)</f>
        <v>2.8</v>
      </c>
      <c r="Q16" s="39">
        <v>1</v>
      </c>
      <c r="R16" s="90">
        <v>-2</v>
      </c>
      <c r="S16" s="102">
        <f t="shared" ca="1" si="0"/>
        <v>20.2</v>
      </c>
    </row>
    <row r="17" spans="1:19" ht="15.75">
      <c r="A17" s="40">
        <v>11</v>
      </c>
      <c r="B17" s="48" t="s">
        <v>91</v>
      </c>
      <c r="C17" s="33" t="s">
        <v>44</v>
      </c>
      <c r="D17" s="42">
        <v>1</v>
      </c>
      <c r="E17" s="43">
        <v>3</v>
      </c>
      <c r="F17" s="44">
        <v>10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OFFSET(Очки!$A$2,F17,D17+OFFSET(Очки!$A$18,0,$C$37-1)-1)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OFFSET(Очки!$A$2,I17,G17+OFFSET(Очки!$A$18,0,$C$37-1)-1)</f>
        <v>7.5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18.7</v>
      </c>
    </row>
    <row r="18" spans="1:19" ht="15.75">
      <c r="A18" s="40">
        <v>12</v>
      </c>
      <c r="B18" s="48" t="s">
        <v>261</v>
      </c>
      <c r="C18" s="33">
        <v>20</v>
      </c>
      <c r="D18" s="42">
        <v>2</v>
      </c>
      <c r="E18" s="43">
        <v>1</v>
      </c>
      <c r="F18" s="44">
        <v>1</v>
      </c>
      <c r="G18" s="45">
        <v>3</v>
      </c>
      <c r="H18" s="46">
        <v>8</v>
      </c>
      <c r="I18" s="43">
        <v>3</v>
      </c>
      <c r="J18" s="95"/>
      <c r="K18" s="89">
        <f ca="1">OFFSET(Очки!$A$2,F18,D18+OFFSET(Очки!$A$18,0,$C$37-1)-1)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OFFSET(Очки!$A$2,I18,G18+OFFSET(Очки!$A$18,0,$C$37-1)-1)</f>
        <v>4</v>
      </c>
      <c r="P18" s="39">
        <f ca="1">IF(I18&lt;H18,OFFSET(Очки!$A$20,2+H18-I18,IF(G18=1,13-H18,10+G18)),0)</f>
        <v>2.5</v>
      </c>
      <c r="Q18" s="39"/>
      <c r="R18" s="90"/>
      <c r="S18" s="102">
        <f t="shared" ca="1" si="0"/>
        <v>18</v>
      </c>
    </row>
    <row r="19" spans="1:19" ht="15.75">
      <c r="A19" s="40">
        <v>13</v>
      </c>
      <c r="B19" s="47" t="s">
        <v>210</v>
      </c>
      <c r="C19" s="33" t="s">
        <v>44</v>
      </c>
      <c r="D19" s="42">
        <v>2</v>
      </c>
      <c r="E19" s="43">
        <v>9</v>
      </c>
      <c r="F19" s="44">
        <v>7</v>
      </c>
      <c r="G19" s="45">
        <v>1</v>
      </c>
      <c r="H19" s="46">
        <v>5</v>
      </c>
      <c r="I19" s="43">
        <v>8</v>
      </c>
      <c r="J19" s="95"/>
      <c r="K19" s="89">
        <f ca="1">OFFSET(Очки!$A$2,F19,D19+OFFSET(Очки!$A$18,0,$C$37-1)-1)</f>
        <v>6.5</v>
      </c>
      <c r="L19" s="39">
        <f ca="1">IF(F19&lt;E19,OFFSET(Очки!$A$20,2+E19-F19,IF(D19=1,13-E19,10+D19)),0)</f>
        <v>1.4</v>
      </c>
      <c r="M19" s="39"/>
      <c r="N19" s="92">
        <v>-3</v>
      </c>
      <c r="O19" s="89">
        <f ca="1">OFFSET(Очки!$A$2,I19,G19+OFFSET(Очки!$A$18,0,$C$37-1)-1)</f>
        <v>11.5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16.399999999999999</v>
      </c>
    </row>
    <row r="20" spans="1:19" ht="15.75">
      <c r="A20" s="40">
        <v>14</v>
      </c>
      <c r="B20" s="47" t="s">
        <v>93</v>
      </c>
      <c r="C20" s="33" t="s">
        <v>44</v>
      </c>
      <c r="D20" s="42">
        <v>2</v>
      </c>
      <c r="E20" s="43">
        <v>4</v>
      </c>
      <c r="F20" s="44">
        <v>10</v>
      </c>
      <c r="G20" s="45">
        <v>1</v>
      </c>
      <c r="H20" s="46">
        <v>1</v>
      </c>
      <c r="I20" s="43">
        <v>9</v>
      </c>
      <c r="J20" s="95"/>
      <c r="K20" s="89">
        <f ca="1">OFFSET(Очки!$A$2,F20,D20+OFFSET(Очки!$A$18,0,$C$37-1)-1)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OFFSET(Очки!$A$2,I20,G20+OFFSET(Очки!$A$18,0,$C$37-1)-1)</f>
        <v>11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16</v>
      </c>
    </row>
    <row r="21" spans="1:19" ht="15.75">
      <c r="A21" s="40">
        <v>15</v>
      </c>
      <c r="B21" s="48" t="s">
        <v>69</v>
      </c>
      <c r="C21" s="33">
        <v>10</v>
      </c>
      <c r="D21" s="42">
        <v>2</v>
      </c>
      <c r="E21" s="43">
        <v>8</v>
      </c>
      <c r="F21" s="44">
        <v>6</v>
      </c>
      <c r="G21" s="45">
        <v>2</v>
      </c>
      <c r="H21" s="46">
        <v>9</v>
      </c>
      <c r="I21" s="43">
        <v>8</v>
      </c>
      <c r="J21" s="95"/>
      <c r="K21" s="89">
        <f ca="1">OFFSET(Очки!$A$2,F21,D21+OFFSET(Очки!$A$18,0,$C$37-1)-1)</f>
        <v>7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OFFSET(Очки!$A$2,I21,G21+OFFSET(Очки!$A$18,0,$C$37-1)-1)</f>
        <v>6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15.1</v>
      </c>
    </row>
    <row r="22" spans="1:19" ht="15.75">
      <c r="A22" s="40">
        <v>16</v>
      </c>
      <c r="B22" s="47" t="s">
        <v>254</v>
      </c>
      <c r="C22" s="33">
        <v>5</v>
      </c>
      <c r="D22" s="42">
        <v>3</v>
      </c>
      <c r="E22" s="43">
        <v>6</v>
      </c>
      <c r="F22" s="44">
        <v>1</v>
      </c>
      <c r="G22" s="45">
        <v>2</v>
      </c>
      <c r="H22" s="46">
        <v>5</v>
      </c>
      <c r="I22" s="43">
        <v>7</v>
      </c>
      <c r="J22" s="95"/>
      <c r="K22" s="89">
        <f ca="1">OFFSET(Очки!$A$2,F22,D22+OFFSET(Очки!$A$18,0,$C$37-1)-1)</f>
        <v>6</v>
      </c>
      <c r="L22" s="39">
        <f ca="1">IF(F22&lt;E22,OFFSET(Очки!$A$20,2+E22-F22,IF(D22=1,13-E22,10+D22)),0)</f>
        <v>2.5</v>
      </c>
      <c r="M22" s="39"/>
      <c r="N22" s="92"/>
      <c r="O22" s="89">
        <f ca="1">OFFSET(Очки!$A$2,I22,G22+OFFSET(Очки!$A$18,0,$C$37-1)-1)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15</v>
      </c>
    </row>
    <row r="23" spans="1:19" ht="15.75">
      <c r="A23" s="40">
        <v>16</v>
      </c>
      <c r="B23" s="47" t="s">
        <v>259</v>
      </c>
      <c r="C23" s="33">
        <v>7.5</v>
      </c>
      <c r="D23" s="42">
        <v>3</v>
      </c>
      <c r="E23" s="43">
        <v>8</v>
      </c>
      <c r="F23" s="44">
        <v>2</v>
      </c>
      <c r="G23" s="45">
        <v>1</v>
      </c>
      <c r="H23" s="46">
        <v>3</v>
      </c>
      <c r="I23" s="43">
        <v>5</v>
      </c>
      <c r="J23" s="95"/>
      <c r="K23" s="89">
        <f ca="1">OFFSET(Очки!$A$2,F23,D23+OFFSET(Очки!$A$18,0,$C$37-1)-1)</f>
        <v>5</v>
      </c>
      <c r="L23" s="39">
        <f ca="1">IF(F23&lt;E23,OFFSET(Очки!$A$20,2+E23-F23,IF(D23=1,13-E23,10+D23)),0)</f>
        <v>3</v>
      </c>
      <c r="M23" s="39"/>
      <c r="N23" s="92">
        <f>-2-4</f>
        <v>-6</v>
      </c>
      <c r="O23" s="89">
        <f ca="1">OFFSET(Очки!$A$2,I23,G23+OFFSET(Очки!$A$18,0,$C$37-1)-1)</f>
        <v>13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15</v>
      </c>
    </row>
    <row r="24" spans="1:19" ht="15.75">
      <c r="A24" s="40">
        <v>18</v>
      </c>
      <c r="B24" s="47" t="s">
        <v>56</v>
      </c>
      <c r="C24" s="33" t="s">
        <v>44</v>
      </c>
      <c r="D24" s="42">
        <v>2</v>
      </c>
      <c r="E24" s="43">
        <v>6</v>
      </c>
      <c r="F24" s="44">
        <v>5</v>
      </c>
      <c r="G24" s="45">
        <v>2</v>
      </c>
      <c r="H24" s="46">
        <v>7</v>
      </c>
      <c r="I24" s="43">
        <v>8</v>
      </c>
      <c r="J24" s="95"/>
      <c r="K24" s="89">
        <f ca="1">OFFSET(Очки!$A$2,F24,D24+OFFSET(Очки!$A$18,0,$C$37-1)-1)</f>
        <v>7.5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OFFSET(Очки!$A$2,I24,G24+OFFSET(Очки!$A$18,0,$C$37-1)-1)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14.2</v>
      </c>
    </row>
    <row r="25" spans="1:19" ht="15.75">
      <c r="A25" s="40">
        <v>19</v>
      </c>
      <c r="B25" s="47" t="s">
        <v>84</v>
      </c>
      <c r="C25" s="33">
        <v>7.5</v>
      </c>
      <c r="D25" s="42">
        <v>2</v>
      </c>
      <c r="E25" s="43">
        <v>5</v>
      </c>
      <c r="F25" s="44">
        <v>9</v>
      </c>
      <c r="G25" s="45">
        <v>2</v>
      </c>
      <c r="H25" s="46">
        <v>2</v>
      </c>
      <c r="I25" s="43">
        <v>4</v>
      </c>
      <c r="J25" s="95"/>
      <c r="K25" s="89">
        <f ca="1">OFFSET(Очки!$A$2,F25,D25+OFFSET(Очки!$A$18,0,$C$37-1)-1)</f>
        <v>5.5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OFFSET(Очки!$A$2,I25,G25+OFFSET(Очки!$A$18,0,$C$37-1)-1)</f>
        <v>8.5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v>20</v>
      </c>
      <c r="B26" s="47" t="s">
        <v>96</v>
      </c>
      <c r="C26" s="33" t="s">
        <v>44</v>
      </c>
      <c r="D26" s="42">
        <v>3</v>
      </c>
      <c r="E26" s="43">
        <v>7</v>
      </c>
      <c r="F26" s="44">
        <v>3</v>
      </c>
      <c r="G26" s="45">
        <v>3</v>
      </c>
      <c r="H26" s="46">
        <v>7</v>
      </c>
      <c r="I26" s="43">
        <v>1</v>
      </c>
      <c r="J26" s="95"/>
      <c r="K26" s="89">
        <f ca="1">OFFSET(Очки!$A$2,F26,D26+OFFSET(Очки!$A$18,0,$C$37-1)-1)</f>
        <v>4</v>
      </c>
      <c r="L26" s="39">
        <f ca="1">IF(F26&lt;E26,OFFSET(Очки!$A$20,2+E26-F26,IF(D26=1,13-E26,10+D26)),0)</f>
        <v>2</v>
      </c>
      <c r="M26" s="39"/>
      <c r="N26" s="92">
        <v>-2</v>
      </c>
      <c r="O26" s="89">
        <f ca="1">OFFSET(Очки!$A$2,I26,G26+OFFSET(Очки!$A$18,0,$C$37-1)-1)</f>
        <v>6</v>
      </c>
      <c r="P26" s="39">
        <f ca="1">IF(I26&lt;H26,OFFSET(Очки!$A$20,2+H26-I26,IF(G26=1,13-H26,10+G26)),0)</f>
        <v>3</v>
      </c>
      <c r="Q26" s="39"/>
      <c r="R26" s="90"/>
      <c r="S26" s="102">
        <f t="shared" ca="1" si="0"/>
        <v>13</v>
      </c>
    </row>
    <row r="27" spans="1:19" ht="15.75">
      <c r="A27" s="40">
        <v>21</v>
      </c>
      <c r="B27" s="47" t="s">
        <v>258</v>
      </c>
      <c r="C27" s="33" t="s">
        <v>44</v>
      </c>
      <c r="D27" s="42">
        <v>3</v>
      </c>
      <c r="E27" s="43">
        <v>4</v>
      </c>
      <c r="F27" s="44">
        <v>3</v>
      </c>
      <c r="G27" s="45">
        <v>3</v>
      </c>
      <c r="H27" s="46">
        <v>9</v>
      </c>
      <c r="I27" s="43">
        <v>4</v>
      </c>
      <c r="J27" s="95"/>
      <c r="K27" s="89">
        <f ca="1">OFFSET(Очки!$A$2,F27,D27+OFFSET(Очки!$A$18,0,$C$37-1)-1)</f>
        <v>4</v>
      </c>
      <c r="L27" s="39">
        <f ca="1">IF(F27&lt;E27,OFFSET(Очки!$A$20,2+E27-F27,IF(D27=1,13-E27,10+D27)),0)</f>
        <v>0.5</v>
      </c>
      <c r="M27" s="39"/>
      <c r="N27" s="92"/>
      <c r="O27" s="89">
        <f ca="1">OFFSET(Очки!$A$2,I27,G27+OFFSET(Очки!$A$18,0,$C$37-1)-1)</f>
        <v>3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10</v>
      </c>
    </row>
    <row r="28" spans="1:19" ht="15.75">
      <c r="A28" s="40">
        <v>21</v>
      </c>
      <c r="B28" s="32" t="s">
        <v>52</v>
      </c>
      <c r="C28" s="33" t="s">
        <v>44</v>
      </c>
      <c r="D28" s="42">
        <v>2</v>
      </c>
      <c r="E28" s="43">
        <v>2</v>
      </c>
      <c r="F28" s="44">
        <v>3</v>
      </c>
      <c r="G28" s="45">
        <v>3</v>
      </c>
      <c r="H28" s="46">
        <v>6</v>
      </c>
      <c r="I28" s="43">
        <v>5</v>
      </c>
      <c r="J28" s="95"/>
      <c r="K28" s="89">
        <f ca="1">OFFSET(Очки!$A$2,F28,D28+OFFSET(Очки!$A$18,0,$C$37-1)-1)</f>
        <v>9.5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OFFSET(Очки!$A$2,I28,G28+OFFSET(Очки!$A$18,0,$C$37-1)-1)</f>
        <v>2</v>
      </c>
      <c r="P28" s="39">
        <f ca="1">IF(I28&lt;H28,OFFSET(Очки!$A$20,2+H28-I28,IF(G28=1,13-H28,10+G28)),0)</f>
        <v>0.5</v>
      </c>
      <c r="Q28" s="39"/>
      <c r="R28" s="90">
        <v>-2</v>
      </c>
      <c r="S28" s="102">
        <f t="shared" ca="1" si="0"/>
        <v>10</v>
      </c>
    </row>
    <row r="29" spans="1:19" ht="15.75">
      <c r="A29" s="40">
        <v>23</v>
      </c>
      <c r="B29" s="47" t="s">
        <v>242</v>
      </c>
      <c r="C29" s="33">
        <v>17.5</v>
      </c>
      <c r="D29" s="42">
        <v>2</v>
      </c>
      <c r="E29" s="43">
        <v>7</v>
      </c>
      <c r="F29" s="44">
        <v>7</v>
      </c>
      <c r="G29" s="45">
        <v>2</v>
      </c>
      <c r="H29" s="46">
        <v>8</v>
      </c>
      <c r="I29" s="43">
        <v>10</v>
      </c>
      <c r="J29" s="95"/>
      <c r="K29" s="89">
        <f ca="1">OFFSET(Очки!$A$2,F29,D29+OFFSET(Очки!$A$18,0,$C$37-1)-1)</f>
        <v>6.5</v>
      </c>
      <c r="L29" s="39">
        <f ca="1">IF(F29&lt;E29,OFFSET(Очки!$A$20,2+E29-F29,IF(D29=1,13-E29,10+D29)),0)</f>
        <v>0</v>
      </c>
      <c r="M29" s="39"/>
      <c r="N29" s="92">
        <v>-2</v>
      </c>
      <c r="O29" s="89">
        <f ca="1">OFFSET(Очки!$A$2,I29,G29+OFFSET(Очки!$A$18,0,$C$37-1)-1)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9.5</v>
      </c>
    </row>
    <row r="30" spans="1:19" ht="15.75">
      <c r="A30" s="40">
        <v>24</v>
      </c>
      <c r="B30" s="47" t="s">
        <v>257</v>
      </c>
      <c r="C30" s="33">
        <v>7.5</v>
      </c>
      <c r="D30" s="42">
        <v>3</v>
      </c>
      <c r="E30" s="43">
        <v>3</v>
      </c>
      <c r="F30" s="44">
        <v>8</v>
      </c>
      <c r="G30" s="45">
        <v>3</v>
      </c>
      <c r="H30" s="46">
        <v>5</v>
      </c>
      <c r="I30" s="43">
        <v>2</v>
      </c>
      <c r="J30" s="95"/>
      <c r="K30" s="89">
        <f ca="1">OFFSET(Очки!$A$2,F30,D30+OFFSET(Очки!$A$18,0,$C$37-1)-1)</f>
        <v>0.5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OFFSET(Очки!$A$2,I30,G30+OFFSET(Очки!$A$18,0,$C$37-1)-1)</f>
        <v>5</v>
      </c>
      <c r="P30" s="39">
        <f ca="1">IF(I30&lt;H30,OFFSET(Очки!$A$20,2+H30-I30,IF(G30=1,13-H30,10+G30)),0)</f>
        <v>1.5</v>
      </c>
      <c r="Q30" s="39"/>
      <c r="R30" s="90"/>
      <c r="S30" s="102">
        <f t="shared" ca="1" si="0"/>
        <v>7</v>
      </c>
    </row>
    <row r="31" spans="1:19" ht="15.75">
      <c r="A31" s="40">
        <v>25</v>
      </c>
      <c r="B31" s="47" t="s">
        <v>229</v>
      </c>
      <c r="C31" s="33" t="s">
        <v>44</v>
      </c>
      <c r="D31" s="42">
        <v>3</v>
      </c>
      <c r="E31" s="43">
        <v>1</v>
      </c>
      <c r="F31" s="44">
        <v>5</v>
      </c>
      <c r="G31" s="45">
        <v>3</v>
      </c>
      <c r="H31" s="46">
        <v>4</v>
      </c>
      <c r="I31" s="43">
        <v>6</v>
      </c>
      <c r="J31" s="95"/>
      <c r="K31" s="89">
        <f ca="1">OFFSET(Очки!$A$2,F31,D31+OFFSET(Очки!$A$18,0,$C$37-1)-1)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OFFSET(Очки!$A$2,I31,G31+OFFSET(Очки!$A$18,0,$C$37-1)-1)</f>
        <v>1.5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3.5</v>
      </c>
    </row>
    <row r="32" spans="1:19" ht="15.75">
      <c r="A32" s="40">
        <v>26</v>
      </c>
      <c r="B32" s="47" t="s">
        <v>260</v>
      </c>
      <c r="C32" s="33" t="s">
        <v>44</v>
      </c>
      <c r="D32" s="42">
        <v>3</v>
      </c>
      <c r="E32" s="43">
        <v>10</v>
      </c>
      <c r="F32" s="44">
        <v>9</v>
      </c>
      <c r="G32" s="45">
        <v>3</v>
      </c>
      <c r="H32" s="46">
        <v>1</v>
      </c>
      <c r="I32" s="43">
        <v>9</v>
      </c>
      <c r="J32" s="95"/>
      <c r="K32" s="89">
        <f ca="1">OFFSET(Очки!$A$2,F32,D32+OFFSET(Очки!$A$18,0,$C$37-1)-1)</f>
        <v>0</v>
      </c>
      <c r="L32" s="39">
        <f ca="1">IF(F32&lt;E32,OFFSET(Очки!$A$20,2+E32-F32,IF(D32=1,13-E32,10+D32)),0)</f>
        <v>0.5</v>
      </c>
      <c r="M32" s="39"/>
      <c r="N32" s="92"/>
      <c r="O32" s="89">
        <f ca="1">OFFSET(Очки!$A$2,I32,G32+OFFSET(Очки!$A$18,0,$C$37-1)-1)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0.5</v>
      </c>
    </row>
    <row r="33" spans="1:19" ht="15.75">
      <c r="A33" s="40">
        <v>27</v>
      </c>
      <c r="B33" s="47" t="s">
        <v>255</v>
      </c>
      <c r="C33" s="33">
        <v>12.5</v>
      </c>
      <c r="D33" s="42">
        <v>3</v>
      </c>
      <c r="E33" s="43">
        <v>2</v>
      </c>
      <c r="F33" s="44">
        <v>6</v>
      </c>
      <c r="G33" s="45">
        <v>3</v>
      </c>
      <c r="H33" s="46">
        <v>3</v>
      </c>
      <c r="I33" s="43">
        <v>8</v>
      </c>
      <c r="J33" s="95"/>
      <c r="K33" s="89">
        <f ca="1">OFFSET(Очки!$A$2,F33,D33+OFFSET(Очки!$A$18,0,$C$37-1)-1)</f>
        <v>1.5</v>
      </c>
      <c r="L33" s="39">
        <f ca="1">IF(F33&lt;E33,OFFSET(Очки!$A$20,2+E33-F33,IF(D33=1,13-E33,10+D33)),0)</f>
        <v>0</v>
      </c>
      <c r="M33" s="39"/>
      <c r="N33" s="92">
        <v>-2</v>
      </c>
      <c r="O33" s="89">
        <f ca="1">OFFSET(Очки!$A$2,I33,G33+OFFSET(Очки!$A$18,0,$C$37-1)-1)</f>
        <v>0.5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>
      <c r="A34" s="40">
        <v>27</v>
      </c>
      <c r="B34" s="47" t="s">
        <v>203</v>
      </c>
      <c r="C34" s="33" t="s">
        <v>44</v>
      </c>
      <c r="D34" s="42">
        <v>3</v>
      </c>
      <c r="E34" s="43">
        <v>5</v>
      </c>
      <c r="F34" s="44">
        <v>4</v>
      </c>
      <c r="G34" s="45">
        <v>3</v>
      </c>
      <c r="H34" s="46">
        <v>10</v>
      </c>
      <c r="I34" s="43">
        <v>5</v>
      </c>
      <c r="J34" s="95"/>
      <c r="K34" s="89">
        <f ca="1">OFFSET(Очки!$A$2,F34,D34+OFFSET(Очки!$A$18,0,$C$37-1)-1)</f>
        <v>3</v>
      </c>
      <c r="L34" s="39">
        <f ca="1">IF(F34&lt;E34,OFFSET(Очки!$A$20,2+E34-F34,IF(D34=1,13-E34,10+D34)),0)</f>
        <v>0.5</v>
      </c>
      <c r="M34" s="39"/>
      <c r="N34" s="92">
        <v>-3</v>
      </c>
      <c r="O34" s="89">
        <f ca="1">OFFSET(Очки!$A$2,I34,G34+OFFSET(Очки!$A$18,0,$C$37-1)-1)</f>
        <v>2</v>
      </c>
      <c r="P34" s="39">
        <f ca="1">IF(I34&lt;H34,OFFSET(Очки!$A$20,2+H34-I34,IF(G34=1,13-H34,10+G34)),0)</f>
        <v>2.5</v>
      </c>
      <c r="Q34" s="39"/>
      <c r="R34" s="90">
        <v>-5</v>
      </c>
      <c r="S34" s="102">
        <f t="shared" ca="1" si="0"/>
        <v>0</v>
      </c>
    </row>
    <row r="35" spans="1:19" ht="15.75">
      <c r="A35" s="40">
        <v>27</v>
      </c>
      <c r="B35" s="41" t="s">
        <v>251</v>
      </c>
      <c r="C35" s="33" t="s">
        <v>44</v>
      </c>
      <c r="D35" s="49">
        <v>3</v>
      </c>
      <c r="E35" s="50">
        <v>9</v>
      </c>
      <c r="F35" s="51">
        <v>10</v>
      </c>
      <c r="G35" s="45">
        <v>3</v>
      </c>
      <c r="H35" s="52">
        <v>2</v>
      </c>
      <c r="I35" s="50">
        <v>10</v>
      </c>
      <c r="J35" s="95"/>
      <c r="K35" s="89">
        <f ca="1">OFFSET(Очки!$A$2,F35,D35+OFFSET(Очки!$A$18,0,$C$37-1)-1)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OFFSET(Очки!$A$2,I35,G35+OFFSET(Очки!$A$18,0,$C$37-1)-1)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6.5" hidden="1" thickBot="1">
      <c r="A36" s="40">
        <f ca="1">RANK(S36,S$6:OFFSET(S$6,0,0,COUNTA(B$6:B$36)))</f>
        <v>28</v>
      </c>
      <c r="B36" s="53"/>
      <c r="C36" s="54" t="s">
        <v>44</v>
      </c>
      <c r="D36" s="55"/>
      <c r="E36" s="56"/>
      <c r="F36" s="57"/>
      <c r="G36" s="58"/>
      <c r="H36" s="59"/>
      <c r="I36" s="56"/>
      <c r="J36" s="96"/>
      <c r="K36" s="55">
        <f ca="1">OFFSET(Очки!$A$2,F36,D36+OFFSET(Очки!$A$18,0,$C$37-1)-1)</f>
        <v>0</v>
      </c>
      <c r="L36" s="59">
        <f ca="1">IF(F36&lt;E36,OFFSET(Очки!$A$20,2+E36-F36,IF(D36=1,13-E36,10+D36)),0)</f>
        <v>0</v>
      </c>
      <c r="M36" s="59"/>
      <c r="N36" s="93"/>
      <c r="O36" s="55">
        <f ca="1">OFFSET(Очки!$A$2,I36,G36+OFFSET(Очки!$A$18,0,$C$37-1)-1)</f>
        <v>0</v>
      </c>
      <c r="P36" s="59">
        <f ca="1">IF(I36&lt;H36,OFFSET(Очки!$A$20,2+H36-I36,IF(G36=1,13-H36,10+G36)),0)</f>
        <v>0</v>
      </c>
      <c r="Q36" s="59"/>
      <c r="R36" s="57"/>
      <c r="S36" s="103">
        <f t="shared" ca="1" si="0"/>
        <v>0</v>
      </c>
    </row>
    <row r="37" spans="1:19" ht="15.75">
      <c r="A37" s="60"/>
      <c r="B37" s="61" t="s">
        <v>45</v>
      </c>
      <c r="C37" s="61">
        <f>COUNTA(B6:B36)</f>
        <v>30</v>
      </c>
      <c r="D37" s="62"/>
      <c r="E37" s="62"/>
      <c r="F37" s="63"/>
      <c r="G37" s="63"/>
      <c r="H37" s="63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</row>
  </sheetData>
  <sortState ref="A6:S35">
    <sortCondition descending="1" ref="S6:S35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6">
    <cfRule type="expression" dxfId="4" priority="2">
      <formula>AND(E6&gt;F6,L6=0)</formula>
    </cfRule>
  </conditionalFormatting>
  <conditionalFormatting sqref="P6:P36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80" zoomScaleNormal="80" workbookViewId="0">
      <selection activeCell="P15" sqref="P15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269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RANK(S6,S$6:OFFSET(S$6,0,0,COUNTA(B$6:B$32)))</f>
        <v>1</v>
      </c>
      <c r="B6" s="107" t="s">
        <v>59</v>
      </c>
      <c r="C6" s="100" t="s">
        <v>44</v>
      </c>
      <c r="D6" s="34">
        <v>1</v>
      </c>
      <c r="E6" s="35">
        <v>9</v>
      </c>
      <c r="F6" s="36">
        <v>6</v>
      </c>
      <c r="G6" s="37">
        <v>1</v>
      </c>
      <c r="H6" s="38">
        <v>8</v>
      </c>
      <c r="I6" s="35">
        <v>8</v>
      </c>
      <c r="J6" s="94">
        <v>2.5</v>
      </c>
      <c r="K6" s="86">
        <f ca="1">OFFSET(Очки!$A$2,F6,D6+OFFSET(Очки!$A$18,0,$C$33-1)-1)</f>
        <v>12.5</v>
      </c>
      <c r="L6" s="87">
        <f ca="1">IF(F6&lt;E6,OFFSET(Очки!$A$20,2+E6-F6,IF(D6=1,13-E6,10+D6)),0)</f>
        <v>3.5</v>
      </c>
      <c r="M6" s="87">
        <v>2</v>
      </c>
      <c r="N6" s="91"/>
      <c r="O6" s="86">
        <f ca="1">OFFSET(Очки!$A$2,I6,G6+OFFSET(Очки!$A$18,0,$C$33-1)-1)</f>
        <v>11.5</v>
      </c>
      <c r="P6" s="87">
        <f ca="1">IF(I6&lt;H6,OFFSET(Очки!$A$20,2+H6-I6,IF(G6=1,13-H6,10+G6)),0)</f>
        <v>0</v>
      </c>
      <c r="Q6" s="87">
        <v>2.5</v>
      </c>
      <c r="R6" s="88"/>
      <c r="S6" s="101">
        <f t="shared" ref="S6:S32" ca="1" si="0">SUM(J6:R6)</f>
        <v>34.5</v>
      </c>
    </row>
    <row r="7" spans="1:19" ht="15.75">
      <c r="A7" s="40">
        <f ca="1">RANK(S7,S$6:OFFSET(S$6,0,0,COUNTA(B$6:B$32)))</f>
        <v>1</v>
      </c>
      <c r="B7" s="47" t="s">
        <v>100</v>
      </c>
      <c r="C7" s="33" t="s">
        <v>44</v>
      </c>
      <c r="D7" s="89">
        <v>1</v>
      </c>
      <c r="E7" s="120">
        <v>1</v>
      </c>
      <c r="F7" s="90">
        <v>1</v>
      </c>
      <c r="G7" s="123">
        <v>1</v>
      </c>
      <c r="H7" s="39">
        <v>1</v>
      </c>
      <c r="I7" s="120">
        <v>1</v>
      </c>
      <c r="J7" s="33"/>
      <c r="K7" s="89">
        <f ca="1">OFFSET(Очки!$A$2,F7,D7+OFFSET(Очки!$A$18,0,$C$33-1)-1)</f>
        <v>17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OFFSET(Очки!$A$2,I7,G7+OFFSET(Очки!$A$18,0,$C$33-1)-1)</f>
        <v>17</v>
      </c>
      <c r="P7" s="39">
        <f ca="1">IF(I7&lt;H7,OFFSET(Очки!$A$20,2+H7-I7,IF(G7=1,13-H7,10+G7)),0)</f>
        <v>0</v>
      </c>
      <c r="Q7" s="39">
        <v>0.5</v>
      </c>
      <c r="R7" s="90"/>
      <c r="S7" s="102">
        <f t="shared" ca="1" si="0"/>
        <v>34.5</v>
      </c>
    </row>
    <row r="8" spans="1:19" ht="15.75">
      <c r="A8" s="40">
        <f ca="1">RANK(S8,S$6:OFFSET(S$6,0,0,COUNTA(B$6:B$32)))</f>
        <v>3</v>
      </c>
      <c r="B8" s="48" t="s">
        <v>183</v>
      </c>
      <c r="C8" s="33" t="s">
        <v>44</v>
      </c>
      <c r="D8" s="42">
        <v>1</v>
      </c>
      <c r="E8" s="43">
        <v>6</v>
      </c>
      <c r="F8" s="44">
        <v>7</v>
      </c>
      <c r="G8" s="45">
        <v>1</v>
      </c>
      <c r="H8" s="46">
        <v>6</v>
      </c>
      <c r="I8" s="43">
        <v>3</v>
      </c>
      <c r="J8" s="95">
        <v>1</v>
      </c>
      <c r="K8" s="89">
        <f ca="1">OFFSET(Очки!$A$2,F8,D8+OFFSET(Очки!$A$18,0,$C$33-1)-1)</f>
        <v>12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OFFSET(Очки!$A$2,I8,G8+OFFSET(Очки!$A$18,0,$C$33-1)-1)</f>
        <v>15</v>
      </c>
      <c r="P8" s="39">
        <f ca="1">IF(I8&lt;H8,OFFSET(Очки!$A$20,2+H8-I8,IF(G8=1,13-H8,10+G8)),0)</f>
        <v>2.7</v>
      </c>
      <c r="Q8" s="39">
        <v>2</v>
      </c>
      <c r="R8" s="90"/>
      <c r="S8" s="102">
        <f t="shared" ca="1" si="0"/>
        <v>33.700000000000003</v>
      </c>
    </row>
    <row r="9" spans="1:19" ht="15.75">
      <c r="A9" s="40">
        <f ca="1">RANK(S9,S$6:OFFSET(S$6,0,0,COUNTA(B$6:B$32)))</f>
        <v>4</v>
      </c>
      <c r="B9" s="47" t="s">
        <v>210</v>
      </c>
      <c r="C9" s="33" t="s">
        <v>44</v>
      </c>
      <c r="D9" s="42">
        <v>2</v>
      </c>
      <c r="E9" s="43">
        <v>4</v>
      </c>
      <c r="F9" s="44">
        <v>1</v>
      </c>
      <c r="G9" s="45">
        <v>1</v>
      </c>
      <c r="H9" s="46">
        <v>9</v>
      </c>
      <c r="I9" s="43">
        <v>4</v>
      </c>
      <c r="J9" s="95"/>
      <c r="K9" s="89">
        <f ca="1">OFFSET(Очки!$A$2,F9,D9+OFFSET(Очки!$A$18,0,$C$33-1)-1)</f>
        <v>12</v>
      </c>
      <c r="L9" s="39">
        <f ca="1">IF(F9&lt;E9,OFFSET(Очки!$A$20,2+E9-F9,IF(D9=1,13-E9,10+D9)),0)</f>
        <v>2.1</v>
      </c>
      <c r="M9" s="39">
        <v>2.5</v>
      </c>
      <c r="N9" s="92"/>
      <c r="O9" s="89">
        <f ca="1">OFFSET(Очки!$A$2,I9,G9+OFFSET(Очки!$A$18,0,$C$33-1)-1)</f>
        <v>14</v>
      </c>
      <c r="P9" s="39">
        <f ca="1">IF(I9&lt;H9,OFFSET(Очки!$A$20,2+H9-I9,IF(G9=1,13-H9,10+G9)),0)</f>
        <v>5.4</v>
      </c>
      <c r="Q9" s="39"/>
      <c r="R9" s="90">
        <v>-4</v>
      </c>
      <c r="S9" s="102">
        <f t="shared" ca="1" si="0"/>
        <v>32</v>
      </c>
    </row>
    <row r="10" spans="1:19" ht="15.75">
      <c r="A10" s="40">
        <f ca="1">RANK(S10,S$6:OFFSET(S$6,0,0,COUNTA(B$6:B$32)))</f>
        <v>5</v>
      </c>
      <c r="B10" s="48" t="s">
        <v>127</v>
      </c>
      <c r="C10" s="33" t="s">
        <v>44</v>
      </c>
      <c r="D10" s="42">
        <v>1</v>
      </c>
      <c r="E10" s="43">
        <v>7</v>
      </c>
      <c r="F10" s="44">
        <v>5</v>
      </c>
      <c r="G10" s="45">
        <v>1</v>
      </c>
      <c r="H10" s="46">
        <v>7</v>
      </c>
      <c r="I10" s="43">
        <v>8</v>
      </c>
      <c r="J10" s="95">
        <v>1.5</v>
      </c>
      <c r="K10" s="89">
        <f ca="1">OFFSET(Очки!$A$2,F10,D10+OFFSET(Очки!$A$18,0,$C$33-1)-1)</f>
        <v>13</v>
      </c>
      <c r="L10" s="39">
        <f ca="1">IF(F10&lt;E10,OFFSET(Очки!$A$20,2+E10-F10,IF(D10=1,13-E10,10+D10)),0)</f>
        <v>2.1</v>
      </c>
      <c r="M10" s="39">
        <v>1.5</v>
      </c>
      <c r="N10" s="92"/>
      <c r="O10" s="89">
        <f ca="1">OFFSET(Очки!$A$2,I10,G10+OFFSET(Очки!$A$18,0,$C$33-1)-1)</f>
        <v>11.5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29.6</v>
      </c>
    </row>
    <row r="11" spans="1:19" ht="15.75">
      <c r="A11" s="40">
        <f ca="1">RANK(S11,S$6:OFFSET(S$6,0,0,COUNTA(B$6:B$32)))</f>
        <v>6</v>
      </c>
      <c r="B11" s="47" t="s">
        <v>60</v>
      </c>
      <c r="C11" s="33" t="s">
        <v>44</v>
      </c>
      <c r="D11" s="42">
        <v>1</v>
      </c>
      <c r="E11" s="43">
        <v>3</v>
      </c>
      <c r="F11" s="44">
        <v>2</v>
      </c>
      <c r="G11" s="45">
        <v>1</v>
      </c>
      <c r="H11" s="46">
        <v>4</v>
      </c>
      <c r="I11" s="43">
        <v>6</v>
      </c>
      <c r="J11" s="95"/>
      <c r="K11" s="89">
        <f ca="1">OFFSET(Очки!$A$2,F11,D11+OFFSET(Очки!$A$18,0,$C$33-1)-1)</f>
        <v>16</v>
      </c>
      <c r="L11" s="39">
        <f ca="1">IF(F11&lt;E11,OFFSET(Очки!$A$20,2+E11-F11,IF(D11=1,13-E11,10+D11)),0)</f>
        <v>0.7</v>
      </c>
      <c r="M11" s="39"/>
      <c r="N11" s="92"/>
      <c r="O11" s="89">
        <f ca="1">OFFSET(Очки!$A$2,I11,G11+OFFSET(Очки!$A$18,0,$C$33-1)-1)</f>
        <v>12.5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29.2</v>
      </c>
    </row>
    <row r="12" spans="1:19" ht="15.75">
      <c r="A12" s="40">
        <f ca="1">RANK(S12,S$6:OFFSET(S$6,0,0,COUNTA(B$6:B$32)))</f>
        <v>7</v>
      </c>
      <c r="B12" s="47" t="s">
        <v>91</v>
      </c>
      <c r="C12" s="33" t="s">
        <v>44</v>
      </c>
      <c r="D12" s="42">
        <v>1</v>
      </c>
      <c r="E12" s="43">
        <v>8</v>
      </c>
      <c r="F12" s="44">
        <v>9</v>
      </c>
      <c r="G12" s="45">
        <v>1</v>
      </c>
      <c r="H12" s="46">
        <v>5</v>
      </c>
      <c r="I12" s="43">
        <v>7</v>
      </c>
      <c r="J12" s="95">
        <v>2</v>
      </c>
      <c r="K12" s="89">
        <f ca="1">OFFSET(Очки!$A$2,F12,D12+OFFSET(Очки!$A$18,0,$C$33-1)-1)</f>
        <v>11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OFFSET(Очки!$A$2,I12,G12+OFFSET(Очки!$A$18,0,$C$33-1)-1)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25.5</v>
      </c>
    </row>
    <row r="13" spans="1:19" ht="15.75">
      <c r="A13" s="40">
        <f ca="1">RANK(S13,S$6:OFFSET(S$6,0,0,COUNTA(B$6:B$32)))</f>
        <v>8</v>
      </c>
      <c r="B13" s="47" t="s">
        <v>50</v>
      </c>
      <c r="C13" s="33" t="s">
        <v>44</v>
      </c>
      <c r="D13" s="42">
        <v>2</v>
      </c>
      <c r="E13" s="43">
        <v>6</v>
      </c>
      <c r="F13" s="44">
        <v>6</v>
      </c>
      <c r="G13" s="45">
        <v>1</v>
      </c>
      <c r="H13" s="46">
        <v>2</v>
      </c>
      <c r="I13" s="43">
        <v>2</v>
      </c>
      <c r="J13" s="95"/>
      <c r="K13" s="89">
        <f ca="1">OFFSET(Очки!$A$2,F13,D13+OFFSET(Очки!$A$18,0,$C$33-1)-1)</f>
        <v>7.5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OFFSET(Очки!$A$2,I13,G13+OFFSET(Очки!$A$18,0,$C$33-1)-1)</f>
        <v>16</v>
      </c>
      <c r="P13" s="39">
        <f ca="1">IF(I13&lt;H13,OFFSET(Очки!$A$20,2+H13-I13,IF(G13=1,13-H13,10+G13)),0)</f>
        <v>0</v>
      </c>
      <c r="Q13" s="39">
        <v>1.5</v>
      </c>
      <c r="R13" s="90"/>
      <c r="S13" s="102">
        <f t="shared" ca="1" si="0"/>
        <v>25</v>
      </c>
    </row>
    <row r="14" spans="1:19" ht="15.75">
      <c r="A14" s="40">
        <f ca="1">RANK(S14,S$6:OFFSET(S$6,0,0,COUNTA(B$6:B$32)))</f>
        <v>9</v>
      </c>
      <c r="B14" s="48" t="s">
        <v>256</v>
      </c>
      <c r="C14" s="33" t="s">
        <v>44</v>
      </c>
      <c r="D14" s="42">
        <v>2</v>
      </c>
      <c r="E14" s="43">
        <v>2</v>
      </c>
      <c r="F14" s="44">
        <v>2</v>
      </c>
      <c r="G14" s="45">
        <v>1</v>
      </c>
      <c r="H14" s="46">
        <v>3</v>
      </c>
      <c r="I14" s="43">
        <v>5</v>
      </c>
      <c r="J14" s="95"/>
      <c r="K14" s="89">
        <f ca="1">OFFSET(Очки!$A$2,F14,D14+OFFSET(Очки!$A$18,0,$C$33-1)-1)</f>
        <v>11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OFFSET(Очки!$A$2,I14,G14+OFFSET(Очки!$A$18,0,$C$33-1)-1)</f>
        <v>13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24</v>
      </c>
    </row>
    <row r="15" spans="1:19" ht="15.75">
      <c r="A15" s="40">
        <f ca="1">RANK(S15,S$6:OFFSET(S$6,0,0,COUNTA(B$6:B$32)))</f>
        <v>10</v>
      </c>
      <c r="B15" s="47" t="s">
        <v>203</v>
      </c>
      <c r="C15" s="33" t="s">
        <v>44</v>
      </c>
      <c r="D15" s="42">
        <v>2</v>
      </c>
      <c r="E15" s="43">
        <v>1</v>
      </c>
      <c r="F15" s="44">
        <v>3</v>
      </c>
      <c r="G15" s="45">
        <v>2</v>
      </c>
      <c r="H15" s="46">
        <v>1</v>
      </c>
      <c r="I15" s="43">
        <v>2</v>
      </c>
      <c r="J15" s="95"/>
      <c r="K15" s="89">
        <f ca="1">OFFSET(Очки!$A$2,F15,D15+OFFSET(Очки!$A$18,0,$C$33-1)-1)</f>
        <v>10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OFFSET(Очки!$A$2,I15,G15+OFFSET(Очки!$A$18,0,$C$33-1)-1)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21</v>
      </c>
    </row>
    <row r="16" spans="1:19" ht="15.75">
      <c r="A16" s="40">
        <f ca="1">RANK(S16,S$6:OFFSET(S$6,0,0,COUNTA(B$6:B$32)))</f>
        <v>11</v>
      </c>
      <c r="B16" s="48" t="s">
        <v>175</v>
      </c>
      <c r="C16" s="33" t="s">
        <v>44</v>
      </c>
      <c r="D16" s="42">
        <v>1</v>
      </c>
      <c r="E16" s="43">
        <v>4</v>
      </c>
      <c r="F16" s="44">
        <v>4</v>
      </c>
      <c r="G16" s="45">
        <v>2</v>
      </c>
      <c r="H16" s="46">
        <v>6</v>
      </c>
      <c r="I16" s="43">
        <v>9</v>
      </c>
      <c r="J16" s="95"/>
      <c r="K16" s="89">
        <f ca="1">OFFSET(Очки!$A$2,F16,D16+OFFSET(Очки!$A$18,0,$C$33-1)-1)</f>
        <v>14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OFFSET(Очки!$A$2,I16,G16+OFFSET(Очки!$A$18,0,$C$33-1)-1)</f>
        <v>6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</v>
      </c>
    </row>
    <row r="17" spans="1:19" ht="15.75">
      <c r="A17" s="40">
        <f ca="1">RANK(S17,S$6:OFFSET(S$6,0,0,COUNTA(B$6:B$32)))</f>
        <v>11</v>
      </c>
      <c r="B17" s="47" t="s">
        <v>84</v>
      </c>
      <c r="C17" s="33" t="s">
        <v>44</v>
      </c>
      <c r="D17" s="42">
        <v>3</v>
      </c>
      <c r="E17" s="43">
        <v>8</v>
      </c>
      <c r="F17" s="44">
        <v>1</v>
      </c>
      <c r="G17" s="45">
        <v>3</v>
      </c>
      <c r="H17" s="46">
        <v>9</v>
      </c>
      <c r="I17" s="43">
        <v>2</v>
      </c>
      <c r="J17" s="95"/>
      <c r="K17" s="89">
        <f ca="1">OFFSET(Очки!$A$2,F17,D17+OFFSET(Очки!$A$18,0,$C$33-1)-1)</f>
        <v>7</v>
      </c>
      <c r="L17" s="39">
        <f ca="1">IF(F17&lt;E17,OFFSET(Очки!$A$20,2+E17-F17,IF(D17=1,13-E17,10+D17)),0)</f>
        <v>3.5</v>
      </c>
      <c r="M17" s="39"/>
      <c r="N17" s="92"/>
      <c r="O17" s="89">
        <f ca="1">OFFSET(Очки!$A$2,I17,G17+OFFSET(Очки!$A$18,0,$C$33-1)-1)</f>
        <v>6</v>
      </c>
      <c r="P17" s="39">
        <f ca="1">IF(I17&lt;H17,OFFSET(Очки!$A$20,2+H17-I17,IF(G17=1,13-H17,10+G17)),0)</f>
        <v>3.5</v>
      </c>
      <c r="Q17" s="39"/>
      <c r="R17" s="90"/>
      <c r="S17" s="102">
        <f t="shared" ca="1" si="0"/>
        <v>20</v>
      </c>
    </row>
    <row r="18" spans="1:19" ht="15.75">
      <c r="A18" s="40">
        <f ca="1">RANK(S18,S$6:OFFSET(S$6,0,0,COUNTA(B$6:B$32)))</f>
        <v>13</v>
      </c>
      <c r="B18" s="41" t="s">
        <v>143</v>
      </c>
      <c r="C18" s="33" t="s">
        <v>44</v>
      </c>
      <c r="D18" s="42">
        <v>1</v>
      </c>
      <c r="E18" s="43">
        <v>2</v>
      </c>
      <c r="F18" s="44">
        <v>3</v>
      </c>
      <c r="G18" s="45">
        <v>2</v>
      </c>
      <c r="H18" s="46">
        <v>4</v>
      </c>
      <c r="I18" s="43">
        <v>4</v>
      </c>
      <c r="J18" s="95"/>
      <c r="K18" s="89">
        <f ca="1">OFFSET(Очки!$A$2,F18,D18+OFFSET(Очки!$A$18,0,$C$33-1)-1)</f>
        <v>15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OFFSET(Очки!$A$2,I18,G18+OFFSET(Очки!$A$18,0,$C$33-1)-1)</f>
        <v>9</v>
      </c>
      <c r="P18" s="39">
        <f ca="1">IF(I18&lt;H18,OFFSET(Очки!$A$20,2+H18-I18,IF(G18=1,13-H18,10+G18)),0)</f>
        <v>0</v>
      </c>
      <c r="Q18" s="39"/>
      <c r="R18" s="90">
        <v>-5</v>
      </c>
      <c r="S18" s="102">
        <f t="shared" ca="1" si="0"/>
        <v>19</v>
      </c>
    </row>
    <row r="19" spans="1:19" ht="15.75">
      <c r="A19" s="40">
        <f ca="1">RANK(S19,S$6:OFFSET(S$6,0,0,COUNTA(B$6:B$32)))</f>
        <v>14</v>
      </c>
      <c r="B19" s="47" t="s">
        <v>49</v>
      </c>
      <c r="C19" s="33" t="s">
        <v>44</v>
      </c>
      <c r="D19" s="42">
        <v>2</v>
      </c>
      <c r="E19" s="43">
        <v>9</v>
      </c>
      <c r="F19" s="44">
        <v>7</v>
      </c>
      <c r="G19" s="45">
        <v>2</v>
      </c>
      <c r="H19" s="46">
        <v>8</v>
      </c>
      <c r="I19" s="43">
        <v>3</v>
      </c>
      <c r="J19" s="95"/>
      <c r="K19" s="89">
        <f ca="1">OFFSET(Очки!$A$2,F19,D19+OFFSET(Очки!$A$18,0,$C$33-1)-1)</f>
        <v>7</v>
      </c>
      <c r="L19" s="39">
        <f ca="1">IF(F19&lt;E19,OFFSET(Очки!$A$20,2+E19-F19,IF(D19=1,13-E19,10+D19)),0)</f>
        <v>1.4</v>
      </c>
      <c r="M19" s="39"/>
      <c r="N19" s="92">
        <v>-2</v>
      </c>
      <c r="O19" s="89">
        <f ca="1">OFFSET(Очки!$A$2,I19,G19+OFFSET(Очки!$A$18,0,$C$33-1)-1)</f>
        <v>10</v>
      </c>
      <c r="P19" s="39">
        <f ca="1">IF(I19&lt;H19,OFFSET(Очки!$A$20,2+H19-I19,IF(G19=1,13-H19,10+G19)),0)</f>
        <v>3.5</v>
      </c>
      <c r="Q19" s="39">
        <v>1</v>
      </c>
      <c r="R19" s="90">
        <v>-2</v>
      </c>
      <c r="S19" s="102">
        <f t="shared" ca="1" si="0"/>
        <v>18.899999999999999</v>
      </c>
    </row>
    <row r="20" spans="1:19" ht="15.75">
      <c r="A20" s="40">
        <f ca="1">RANK(S20,S$6:OFFSET(S$6,0,0,COUNTA(B$6:B$32)))</f>
        <v>15</v>
      </c>
      <c r="B20" s="47" t="s">
        <v>69</v>
      </c>
      <c r="C20" s="33" t="s">
        <v>44</v>
      </c>
      <c r="D20" s="42">
        <v>1</v>
      </c>
      <c r="E20" s="43">
        <v>5</v>
      </c>
      <c r="F20" s="44">
        <v>8</v>
      </c>
      <c r="G20" s="45">
        <v>2</v>
      </c>
      <c r="H20" s="46">
        <v>9</v>
      </c>
      <c r="I20" s="43">
        <v>7</v>
      </c>
      <c r="J20" s="95">
        <v>0.5</v>
      </c>
      <c r="K20" s="89">
        <f ca="1">OFFSET(Очки!$A$2,F20,D20+OFFSET(Очки!$A$18,0,$C$33-1)-1)</f>
        <v>11.5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OFFSET(Очки!$A$2,I20,G20+OFFSET(Очки!$A$18,0,$C$33-1)-1)</f>
        <v>7</v>
      </c>
      <c r="P20" s="39">
        <f ca="1">IF(I20&lt;H20,OFFSET(Очки!$A$20,2+H20-I20,IF(G20=1,13-H20,10+G20)),0)</f>
        <v>1.4</v>
      </c>
      <c r="Q20" s="39"/>
      <c r="R20" s="90">
        <v>-2</v>
      </c>
      <c r="S20" s="102">
        <f t="shared" ca="1" si="0"/>
        <v>18.399999999999999</v>
      </c>
    </row>
    <row r="21" spans="1:19" ht="15.75">
      <c r="A21" s="40">
        <f ca="1">RANK(S21,S$6:OFFSET(S$6,0,0,COUNTA(B$6:B$32)))</f>
        <v>16</v>
      </c>
      <c r="B21" s="48" t="s">
        <v>56</v>
      </c>
      <c r="C21" s="33"/>
      <c r="D21" s="42">
        <v>2</v>
      </c>
      <c r="E21" s="43">
        <v>5</v>
      </c>
      <c r="F21" s="44">
        <v>6</v>
      </c>
      <c r="G21" s="45">
        <v>2</v>
      </c>
      <c r="H21" s="46">
        <v>3</v>
      </c>
      <c r="I21" s="43">
        <v>3</v>
      </c>
      <c r="J21" s="95"/>
      <c r="K21" s="89">
        <f ca="1">OFFSET(Очки!$A$2,F21,D21+OFFSET(Очки!$A$18,0,$C$33-1)-1)</f>
        <v>7.5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OFFSET(Очки!$A$2,I21,G21+OFFSET(Очки!$A$18,0,$C$33-1)-1)</f>
        <v>10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f ca="1">RANK(S22,S$6:OFFSET(S$6,0,0,COUNTA(B$6:B$32)))</f>
        <v>17</v>
      </c>
      <c r="B22" s="47" t="s">
        <v>242</v>
      </c>
      <c r="C22" s="33" t="s">
        <v>44</v>
      </c>
      <c r="D22" s="42">
        <v>2</v>
      </c>
      <c r="E22" s="43">
        <v>7</v>
      </c>
      <c r="F22" s="44">
        <v>9</v>
      </c>
      <c r="G22" s="45">
        <v>2</v>
      </c>
      <c r="H22" s="46">
        <v>2</v>
      </c>
      <c r="I22" s="43">
        <v>1</v>
      </c>
      <c r="J22" s="95"/>
      <c r="K22" s="89">
        <f ca="1">OFFSET(Очки!$A$2,F22,D22+OFFSET(Очки!$A$18,0,$C$33-1)-1)</f>
        <v>6</v>
      </c>
      <c r="L22" s="39">
        <f ca="1">IF(F22&lt;E22,OFFSET(Очки!$A$20,2+E22-F22,IF(D22=1,13-E22,10+D22)),0)</f>
        <v>0</v>
      </c>
      <c r="M22" s="39"/>
      <c r="N22" s="92">
        <v>-2</v>
      </c>
      <c r="O22" s="89">
        <f ca="1">OFFSET(Очки!$A$2,I22,G22+OFFSET(Очки!$A$18,0,$C$33-1)-1)</f>
        <v>12</v>
      </c>
      <c r="P22" s="39">
        <f ca="1">IF(I22&lt;H22,OFFSET(Очки!$A$20,2+H22-I22,IF(G22=1,13-H22,10+G22)),0)</f>
        <v>0.7</v>
      </c>
      <c r="Q22" s="39"/>
      <c r="R22" s="90"/>
      <c r="S22" s="102">
        <f t="shared" ca="1" si="0"/>
        <v>16.7</v>
      </c>
    </row>
    <row r="23" spans="1:19" ht="15.75">
      <c r="A23" s="40">
        <f ca="1">RANK(S23,S$6:OFFSET(S$6,0,0,COUNTA(B$6:B$32)))</f>
        <v>18</v>
      </c>
      <c r="B23" s="47" t="s">
        <v>52</v>
      </c>
      <c r="C23" s="33" t="s">
        <v>44</v>
      </c>
      <c r="D23" s="42">
        <v>2</v>
      </c>
      <c r="E23" s="43">
        <v>8</v>
      </c>
      <c r="F23" s="44">
        <v>5</v>
      </c>
      <c r="G23" s="45">
        <v>2</v>
      </c>
      <c r="H23" s="46">
        <v>7</v>
      </c>
      <c r="I23" s="43">
        <v>8</v>
      </c>
      <c r="J23" s="95"/>
      <c r="K23" s="89">
        <f ca="1">OFFSET(Очки!$A$2,F23,D23+OFFSET(Очки!$A$18,0,$C$33-1)-1)</f>
        <v>8</v>
      </c>
      <c r="L23" s="39">
        <f ca="1">IF(F23&lt;E23,OFFSET(Очки!$A$20,2+E23-F23,IF(D23=1,13-E23,10+D23)),0)</f>
        <v>2.1</v>
      </c>
      <c r="M23" s="39"/>
      <c r="N23" s="92"/>
      <c r="O23" s="89">
        <f ca="1">OFFSET(Очки!$A$2,I23,G23+OFFSET(Очки!$A$18,0,$C$33-1)-1)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16.600000000000001</v>
      </c>
    </row>
    <row r="24" spans="1:19" ht="15.75">
      <c r="A24" s="40">
        <f ca="1">RANK(S24,S$6:OFFSET(S$6,0,0,COUNTA(B$6:B$32)))</f>
        <v>19</v>
      </c>
      <c r="B24" s="48" t="s">
        <v>93</v>
      </c>
      <c r="C24" s="33"/>
      <c r="D24" s="42">
        <v>2</v>
      </c>
      <c r="E24" s="43">
        <v>3</v>
      </c>
      <c r="F24" s="44">
        <v>4</v>
      </c>
      <c r="G24" s="45">
        <v>2</v>
      </c>
      <c r="H24" s="46">
        <v>5</v>
      </c>
      <c r="I24" s="43">
        <v>6</v>
      </c>
      <c r="J24" s="95"/>
      <c r="K24" s="89">
        <f ca="1">OFFSET(Очки!$A$2,F24,D24+OFFSET(Очки!$A$18,0,$C$33-1)-1)</f>
        <v>9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OFFSET(Очки!$A$2,I24,G24+OFFSET(Очки!$A$18,0,$C$33-1)-1)</f>
        <v>7.5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16.5</v>
      </c>
    </row>
    <row r="25" spans="1:19" ht="15.75">
      <c r="A25" s="40">
        <f ca="1">RANK(S25,S$6:OFFSET(S$6,0,0,COUNTA(B$6:B$32)))</f>
        <v>20</v>
      </c>
      <c r="B25" s="48" t="s">
        <v>263</v>
      </c>
      <c r="C25" s="33" t="s">
        <v>44</v>
      </c>
      <c r="D25" s="42">
        <v>3</v>
      </c>
      <c r="E25" s="43">
        <v>9</v>
      </c>
      <c r="F25" s="44">
        <v>3</v>
      </c>
      <c r="G25" s="45">
        <v>3</v>
      </c>
      <c r="H25" s="46">
        <v>8</v>
      </c>
      <c r="I25" s="43">
        <v>6</v>
      </c>
      <c r="J25" s="95"/>
      <c r="K25" s="89">
        <f ca="1">OFFSET(Очки!$A$2,F25,D25+OFFSET(Очки!$A$18,0,$C$33-1)-1)</f>
        <v>5</v>
      </c>
      <c r="L25" s="39">
        <f ca="1">IF(F25&lt;E25,OFFSET(Очки!$A$20,2+E25-F25,IF(D25=1,13-E25,10+D25)),0)</f>
        <v>3</v>
      </c>
      <c r="M25" s="39"/>
      <c r="N25" s="92"/>
      <c r="O25" s="89">
        <f ca="1">OFFSET(Очки!$A$2,I25,G25+OFFSET(Очки!$A$18,0,$C$33-1)-1)</f>
        <v>2.5</v>
      </c>
      <c r="P25" s="39">
        <f ca="1">IF(I25&lt;H25,OFFSET(Очки!$A$20,2+H25-I25,IF(G25=1,13-H25,10+G25)),0)</f>
        <v>1</v>
      </c>
      <c r="Q25" s="39"/>
      <c r="R25" s="90"/>
      <c r="S25" s="102">
        <f t="shared" ca="1" si="0"/>
        <v>11.5</v>
      </c>
    </row>
    <row r="26" spans="1:19" ht="15.75">
      <c r="A26" s="40">
        <f ca="1">RANK(S26,S$6:OFFSET(S$6,0,0,COUNTA(B$6:B$32)))</f>
        <v>21</v>
      </c>
      <c r="B26" s="47" t="s">
        <v>267</v>
      </c>
      <c r="C26" s="33" t="s">
        <v>44</v>
      </c>
      <c r="D26" s="42">
        <v>3</v>
      </c>
      <c r="E26" s="43">
        <v>7</v>
      </c>
      <c r="F26" s="44">
        <v>6</v>
      </c>
      <c r="G26" s="45">
        <v>3</v>
      </c>
      <c r="H26" s="46">
        <v>1</v>
      </c>
      <c r="I26" s="43">
        <v>1</v>
      </c>
      <c r="J26" s="95"/>
      <c r="K26" s="89">
        <f ca="1">OFFSET(Очки!$A$2,F26,D26+OFFSET(Очки!$A$18,0,$C$33-1)-1)</f>
        <v>2.5</v>
      </c>
      <c r="L26" s="39">
        <f ca="1">IF(F26&lt;E26,OFFSET(Очки!$A$20,2+E26-F26,IF(D26=1,13-E26,10+D26)),0)</f>
        <v>0.5</v>
      </c>
      <c r="M26" s="39"/>
      <c r="N26" s="92"/>
      <c r="O26" s="89">
        <f ca="1">OFFSET(Очки!$A$2,I26,G26+OFFSET(Очки!$A$18,0,$C$33-1)-1)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10</v>
      </c>
    </row>
    <row r="27" spans="1:19" ht="15.75">
      <c r="A27" s="40">
        <f ca="1">RANK(S27,S$6:OFFSET(S$6,0,0,COUNTA(B$6:B$32)))</f>
        <v>22</v>
      </c>
      <c r="B27" s="32" t="s">
        <v>265</v>
      </c>
      <c r="C27" s="33" t="s">
        <v>44</v>
      </c>
      <c r="D27" s="42">
        <v>3</v>
      </c>
      <c r="E27" s="43">
        <v>4</v>
      </c>
      <c r="F27" s="44">
        <v>4</v>
      </c>
      <c r="G27" s="45">
        <v>3</v>
      </c>
      <c r="H27" s="46">
        <v>4</v>
      </c>
      <c r="I27" s="43">
        <v>4</v>
      </c>
      <c r="J27" s="95"/>
      <c r="K27" s="89">
        <f ca="1">OFFSET(Очки!$A$2,F27,D27+OFFSET(Очки!$A$18,0,$C$33-1)-1)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OFFSET(Очки!$A$2,I27,G27+OFFSET(Очки!$A$18,0,$C$33-1)-1)</f>
        <v>4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8</v>
      </c>
    </row>
    <row r="28" spans="1:19" ht="15.75">
      <c r="A28" s="40">
        <f ca="1">RANK(S28,S$6:OFFSET(S$6,0,0,COUNTA(B$6:B$32)))</f>
        <v>22</v>
      </c>
      <c r="B28" s="47" t="s">
        <v>266</v>
      </c>
      <c r="C28" s="33" t="s">
        <v>44</v>
      </c>
      <c r="D28" s="42">
        <v>3</v>
      </c>
      <c r="E28" s="43">
        <v>3</v>
      </c>
      <c r="F28" s="44">
        <v>5</v>
      </c>
      <c r="G28" s="45">
        <v>3</v>
      </c>
      <c r="H28" s="46">
        <v>3</v>
      </c>
      <c r="I28" s="43">
        <v>3</v>
      </c>
      <c r="J28" s="95"/>
      <c r="K28" s="89">
        <f ca="1">OFFSET(Очки!$A$2,F28,D28+OFFSET(Очки!$A$18,0,$C$33-1)-1)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OFFSET(Очки!$A$2,I28,G28+OFFSET(Очки!$A$18,0,$C$33-1)-1)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8</v>
      </c>
    </row>
    <row r="29" spans="1:19" ht="15.75">
      <c r="A29" s="40">
        <f ca="1">RANK(S29,S$6:OFFSET(S$6,0,0,COUNTA(B$6:B$32)))</f>
        <v>24</v>
      </c>
      <c r="B29" s="47" t="s">
        <v>247</v>
      </c>
      <c r="C29" s="33" t="s">
        <v>44</v>
      </c>
      <c r="D29" s="42">
        <v>3</v>
      </c>
      <c r="E29" s="43">
        <v>6</v>
      </c>
      <c r="F29" s="44">
        <v>2</v>
      </c>
      <c r="G29" s="45">
        <v>3</v>
      </c>
      <c r="H29" s="46">
        <v>7</v>
      </c>
      <c r="I29" s="43">
        <v>5</v>
      </c>
      <c r="J29" s="95"/>
      <c r="K29" s="89">
        <f ca="1">OFFSET(Очки!$A$2,F29,D29+OFFSET(Очки!$A$18,0,$C$33-1)-1)</f>
        <v>6</v>
      </c>
      <c r="L29" s="39">
        <f ca="1">IF(F29&lt;E29,OFFSET(Очки!$A$20,2+E29-F29,IF(D29=1,13-E29,10+D29)),0)</f>
        <v>2</v>
      </c>
      <c r="M29" s="39"/>
      <c r="N29" s="92"/>
      <c r="O29" s="89">
        <f ca="1">OFFSET(Очки!$A$2,I29,G29+OFFSET(Очки!$A$18,0,$C$33-1)-1)</f>
        <v>3</v>
      </c>
      <c r="P29" s="39">
        <f ca="1">IF(I29&lt;H29,OFFSET(Очки!$A$20,2+H29-I29,IF(G29=1,13-H29,10+G29)),0)</f>
        <v>1</v>
      </c>
      <c r="Q29" s="39"/>
      <c r="R29" s="90">
        <v>-5</v>
      </c>
      <c r="S29" s="102">
        <f t="shared" ca="1" si="0"/>
        <v>7</v>
      </c>
    </row>
    <row r="30" spans="1:19" ht="15.75">
      <c r="A30" s="40">
        <f ca="1">RANK(S30,S$6:OFFSET(S$6,0,0,COUNTA(B$6:B$32)))</f>
        <v>25</v>
      </c>
      <c r="B30" s="47" t="s">
        <v>264</v>
      </c>
      <c r="C30" s="33" t="s">
        <v>44</v>
      </c>
      <c r="D30" s="42">
        <v>3</v>
      </c>
      <c r="E30" s="43">
        <v>2</v>
      </c>
      <c r="F30" s="44">
        <v>8</v>
      </c>
      <c r="G30" s="45">
        <v>3</v>
      </c>
      <c r="H30" s="46">
        <v>5</v>
      </c>
      <c r="I30" s="43">
        <v>7</v>
      </c>
      <c r="J30" s="95"/>
      <c r="K30" s="89">
        <f ca="1">OFFSET(Очки!$A$2,F30,D30+OFFSET(Очки!$A$18,0,$C$33-1)-1)</f>
        <v>1.5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OFFSET(Очки!$A$2,I30,G30+OFFSET(Очки!$A$18,0,$C$33-1)-1)</f>
        <v>2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3.5</v>
      </c>
    </row>
    <row r="31" spans="1:19" ht="15.75">
      <c r="A31" s="40">
        <f ca="1">RANK(S31,S$6:OFFSET(S$6,0,0,COUNTA(B$6:B$32)))</f>
        <v>26</v>
      </c>
      <c r="B31" s="32" t="s">
        <v>262</v>
      </c>
      <c r="C31" s="33" t="s">
        <v>44</v>
      </c>
      <c r="D31" s="49">
        <v>3</v>
      </c>
      <c r="E31" s="50">
        <v>5</v>
      </c>
      <c r="F31" s="51">
        <v>8</v>
      </c>
      <c r="G31" s="45">
        <v>3</v>
      </c>
      <c r="H31" s="52">
        <v>6</v>
      </c>
      <c r="I31" s="50">
        <v>8</v>
      </c>
      <c r="J31" s="95"/>
      <c r="K31" s="89">
        <f ca="1">OFFSET(Очки!$A$2,F31,D31+OFFSET(Очки!$A$18,0,$C$33-1)-1)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OFFSET(Очки!$A$2,I31,G31+OFFSET(Очки!$A$18,0,$C$33-1)-1)</f>
        <v>1.5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3</v>
      </c>
    </row>
    <row r="32" spans="1:19" ht="16.5" thickBot="1">
      <c r="A32" s="40">
        <f ca="1">RANK(S32,S$6:OFFSET(S$6,0,0,COUNTA(B$6:B$32)))</f>
        <v>27</v>
      </c>
      <c r="B32" s="128" t="s">
        <v>268</v>
      </c>
      <c r="C32" s="54" t="s">
        <v>44</v>
      </c>
      <c r="D32" s="119">
        <v>3</v>
      </c>
      <c r="E32" s="121">
        <v>1</v>
      </c>
      <c r="F32" s="122">
        <v>7</v>
      </c>
      <c r="G32" s="124">
        <v>3</v>
      </c>
      <c r="H32" s="125">
        <v>2</v>
      </c>
      <c r="I32" s="121">
        <v>8</v>
      </c>
      <c r="J32" s="126"/>
      <c r="K32" s="55">
        <f ca="1">OFFSET(Очки!$A$2,F32,D32+OFFSET(Очки!$A$18,0,$C$33-1)-1)</f>
        <v>2</v>
      </c>
      <c r="L32" s="59">
        <f ca="1">IF(F32&lt;E32,OFFSET(Очки!$A$20,2+E32-F32,IF(D32=1,13-E32,10+D32)),0)</f>
        <v>0</v>
      </c>
      <c r="M32" s="59"/>
      <c r="N32" s="93">
        <v>-2</v>
      </c>
      <c r="O32" s="55">
        <f ca="1">OFFSET(Очки!$A$2,I32,G32+OFFSET(Очки!$A$18,0,$C$33-1)-1)</f>
        <v>1.5</v>
      </c>
      <c r="P32" s="59">
        <f ca="1">IF(I32&lt;H32,OFFSET(Очки!$A$20,2+H32-I32,IF(G32=1,13-H32,10+G32)),0)</f>
        <v>0</v>
      </c>
      <c r="Q32" s="59"/>
      <c r="R32" s="57"/>
      <c r="S32" s="103">
        <f t="shared" ca="1" si="0"/>
        <v>1.5</v>
      </c>
    </row>
    <row r="33" spans="1:19" ht="15.75">
      <c r="A33" s="60"/>
      <c r="B33" s="61" t="s">
        <v>45</v>
      </c>
      <c r="C33" s="61">
        <f>COUNTA(B6:B32)</f>
        <v>27</v>
      </c>
      <c r="D33" s="62"/>
      <c r="E33" s="62"/>
      <c r="F33" s="63"/>
      <c r="G33" s="63"/>
      <c r="H33" s="63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</row>
  </sheetData>
  <sortState ref="A6:S32">
    <sortCondition ref="A6:A32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2">
    <cfRule type="expression" dxfId="3" priority="2">
      <formula>AND(E6&gt;F6,L6=0)</formula>
    </cfRule>
  </conditionalFormatting>
  <conditionalFormatting sqref="P6:P32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C24" sqref="C24"/>
    </sheetView>
  </sheetViews>
  <sheetFormatPr defaultRowHeight="15"/>
  <cols>
    <col min="1" max="1" width="8.7109375" customWidth="1"/>
    <col min="2" max="2" width="26.855468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RANK(S6,S$6:OFFSET(S$6,0,0,COUNTA(B$6:B$30)))</f>
        <v>1</v>
      </c>
      <c r="B6" s="107" t="s">
        <v>183</v>
      </c>
      <c r="C6" s="100">
        <v>12.5</v>
      </c>
      <c r="D6" s="34">
        <v>1</v>
      </c>
      <c r="E6" s="35">
        <v>10</v>
      </c>
      <c r="F6" s="36">
        <v>4</v>
      </c>
      <c r="G6" s="37">
        <v>1</v>
      </c>
      <c r="H6" s="38">
        <v>4</v>
      </c>
      <c r="I6" s="35">
        <v>3</v>
      </c>
      <c r="J6" s="94">
        <v>2.5</v>
      </c>
      <c r="K6" s="86">
        <f ca="1">OFFSET(Очки!$A$2,F6,D6+OFFSET(Очки!$A$18,0,$C$31-1)-1)</f>
        <v>12</v>
      </c>
      <c r="L6" s="87">
        <f ca="1">IF(F6&lt;E6,OFFSET(Очки!$A$20,2+E6-F6,IF(D6=1,13-E6,10+D6)),0)</f>
        <v>6.6</v>
      </c>
      <c r="M6" s="87"/>
      <c r="N6" s="91">
        <v>-2</v>
      </c>
      <c r="O6" s="86">
        <f ca="1">OFFSET(Очки!$A$2,I6,G6+OFFSET(Очки!$A$18,0,$C$31-1)-1)</f>
        <v>13</v>
      </c>
      <c r="P6" s="87">
        <f ca="1">IF(I6&lt;H6,OFFSET(Очки!$A$20,2+H6-I6,IF(G6=1,13-H6,10+G6)),0)</f>
        <v>0.8</v>
      </c>
      <c r="Q6" s="87">
        <v>2.5</v>
      </c>
      <c r="R6" s="88"/>
      <c r="S6" s="101">
        <f t="shared" ref="S6:S25" ca="1" si="0">SUM(J6:R6)</f>
        <v>35.4</v>
      </c>
    </row>
    <row r="7" spans="1:19" ht="15.75" hidden="1">
      <c r="A7" s="40">
        <f ca="1">RANK(S7,S$6:OFFSET(S$6,0,0,COUNTA(B$6:B$30)))</f>
        <v>2</v>
      </c>
      <c r="B7" s="47" t="s">
        <v>137</v>
      </c>
      <c r="C7" s="33" t="s">
        <v>44</v>
      </c>
      <c r="D7" s="42">
        <v>1</v>
      </c>
      <c r="E7" s="43">
        <v>4</v>
      </c>
      <c r="F7" s="44">
        <v>2</v>
      </c>
      <c r="G7" s="45">
        <v>1</v>
      </c>
      <c r="H7" s="46">
        <v>1</v>
      </c>
      <c r="I7" s="43">
        <v>1</v>
      </c>
      <c r="J7" s="95"/>
      <c r="K7" s="89">
        <f ca="1">OFFSET(Очки!$A$2,F7,D7+OFFSET(Очки!$A$18,0,$C$31-1)-1)</f>
        <v>14</v>
      </c>
      <c r="L7" s="39">
        <f ca="1">IF(F7&lt;E7,OFFSET(Очки!$A$20,2+E7-F7,IF(D7=1,13-E7,10+D7)),0)</f>
        <v>1.5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0</v>
      </c>
      <c r="Q7" s="39">
        <v>1</v>
      </c>
      <c r="R7" s="90"/>
      <c r="S7" s="102">
        <f t="shared" ca="1" si="0"/>
        <v>31.5</v>
      </c>
    </row>
    <row r="8" spans="1:19" ht="15.75">
      <c r="A8" s="40">
        <f ca="1">RANK(S8,S$6:OFFSET(S$6,0,0,COUNTA(B$6:B$30)))</f>
        <v>2</v>
      </c>
      <c r="B8" s="47" t="s">
        <v>239</v>
      </c>
      <c r="C8" s="33" t="s">
        <v>44</v>
      </c>
      <c r="D8" s="42">
        <v>1</v>
      </c>
      <c r="E8" s="43">
        <v>8</v>
      </c>
      <c r="F8" s="44">
        <v>4</v>
      </c>
      <c r="G8" s="45">
        <v>1</v>
      </c>
      <c r="H8" s="46">
        <v>7</v>
      </c>
      <c r="I8" s="43">
        <v>3</v>
      </c>
      <c r="J8" s="95">
        <v>1.5</v>
      </c>
      <c r="K8" s="89">
        <f ca="1">OFFSET(Очки!$A$2,F8,D8+OFFSET(Очки!$A$18,0,$C$31-1)-1)</f>
        <v>12</v>
      </c>
      <c r="L8" s="39">
        <f ca="1">IF(F8&lt;E8,OFFSET(Очки!$A$20,2+E8-F8,IF(D8=1,13-E8,10+D8)),0)</f>
        <v>4.2</v>
      </c>
      <c r="M8" s="39">
        <v>1</v>
      </c>
      <c r="N8" s="92">
        <v>-4</v>
      </c>
      <c r="O8" s="89">
        <f ca="1">OFFSET(Очки!$A$2,I8,G8+OFFSET(Очки!$A$18,0,$C$31-1)-1)</f>
        <v>13</v>
      </c>
      <c r="P8" s="39">
        <f ca="1">IF(I8&lt;H8,OFFSET(Очки!$A$20,2+H8-I8,IF(G8=1,13-H8,10+G8)),0)</f>
        <v>3.8</v>
      </c>
      <c r="Q8" s="39"/>
      <c r="R8" s="90"/>
      <c r="S8" s="102">
        <f t="shared" ca="1" si="0"/>
        <v>31.5</v>
      </c>
    </row>
    <row r="9" spans="1:19" ht="15.75">
      <c r="A9" s="40">
        <f ca="1">RANK(S9,S$6:OFFSET(S$6,0,0,COUNTA(B$6:B$30)))</f>
        <v>4</v>
      </c>
      <c r="B9" s="47" t="s">
        <v>60</v>
      </c>
      <c r="C9" s="33">
        <v>5</v>
      </c>
      <c r="D9" s="42">
        <v>1</v>
      </c>
      <c r="E9" s="43">
        <v>3</v>
      </c>
      <c r="F9" s="44">
        <v>1</v>
      </c>
      <c r="G9" s="45">
        <v>1</v>
      </c>
      <c r="H9" s="46">
        <v>10</v>
      </c>
      <c r="I9" s="43">
        <v>7</v>
      </c>
      <c r="J9" s="95"/>
      <c r="K9" s="89">
        <f ca="1">OFFSET(Очки!$A$2,F9,D9+OFFSET(Очки!$A$18,0,$C$31-1)-1)</f>
        <v>15</v>
      </c>
      <c r="L9" s="39">
        <f ca="1">IF(F9&lt;E9,OFFSET(Очки!$A$20,2+E9-F9,IF(D9=1,13-E9,10+D9)),0)</f>
        <v>1.4</v>
      </c>
      <c r="M9" s="39">
        <v>2.5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3.5999999999999996</v>
      </c>
      <c r="Q9" s="39"/>
      <c r="R9" s="90">
        <v>-5</v>
      </c>
      <c r="S9" s="102">
        <f t="shared" ca="1" si="0"/>
        <v>27.5</v>
      </c>
    </row>
    <row r="10" spans="1:19" ht="15.75">
      <c r="A10" s="40">
        <f ca="1">RANK(S10,S$6:OFFSET(S$6,0,0,COUNTA(B$6:B$30)))</f>
        <v>5</v>
      </c>
      <c r="B10" s="47" t="s">
        <v>210</v>
      </c>
      <c r="C10" s="33">
        <v>10</v>
      </c>
      <c r="D10" s="42">
        <v>2</v>
      </c>
      <c r="E10" s="43">
        <v>9</v>
      </c>
      <c r="F10" s="44">
        <v>1</v>
      </c>
      <c r="G10" s="45">
        <v>1</v>
      </c>
      <c r="H10" s="46">
        <v>9</v>
      </c>
      <c r="I10" s="43">
        <v>5</v>
      </c>
      <c r="J10" s="95"/>
      <c r="K10" s="89">
        <f ca="1">OFFSET(Очки!$A$2,F10,D10+OFFSET(Очки!$A$18,0,$C$31-1)-1)</f>
        <v>9.5</v>
      </c>
      <c r="L10" s="39">
        <f ca="1">IF(F10&lt;E10,OFFSET(Очки!$A$20,2+E10-F10,IF(D10=1,13-E10,10+D10)),0)</f>
        <v>5.6</v>
      </c>
      <c r="M10" s="39">
        <v>2</v>
      </c>
      <c r="N10" s="92">
        <v>-2</v>
      </c>
      <c r="O10" s="89">
        <f ca="1">OFFSET(Очки!$A$2,I10,G10+OFFSET(Очки!$A$18,0,$C$31-1)-1)</f>
        <v>11</v>
      </c>
      <c r="P10" s="39">
        <f ca="1">IF(I10&lt;H10,OFFSET(Очки!$A$20,2+H10-I10,IF(G10=1,13-H10,10+G10)),0)</f>
        <v>4.5</v>
      </c>
      <c r="Q10" s="39">
        <v>0.5</v>
      </c>
      <c r="R10" s="90">
        <f>-5-1</f>
        <v>-6</v>
      </c>
      <c r="S10" s="102">
        <f t="shared" ca="1" si="0"/>
        <v>25.1</v>
      </c>
    </row>
    <row r="11" spans="1:19" ht="15.75">
      <c r="A11" s="40">
        <f ca="1">RANK(S11,S$6:OFFSET(S$6,0,0,COUNTA(B$6:B$30)))</f>
        <v>6</v>
      </c>
      <c r="B11" s="47" t="s">
        <v>127</v>
      </c>
      <c r="C11" s="33" t="s">
        <v>44</v>
      </c>
      <c r="D11" s="42">
        <v>1</v>
      </c>
      <c r="E11" s="43">
        <v>9</v>
      </c>
      <c r="F11" s="44">
        <v>8</v>
      </c>
      <c r="G11" s="45">
        <v>1</v>
      </c>
      <c r="H11" s="46">
        <v>2</v>
      </c>
      <c r="I11" s="43">
        <v>2</v>
      </c>
      <c r="J11" s="95">
        <v>2</v>
      </c>
      <c r="K11" s="89">
        <f ca="1">OFFSET(Очки!$A$2,F11,D11+OFFSET(Очки!$A$18,0,$C$31-1)-1)</f>
        <v>9.5</v>
      </c>
      <c r="L11" s="39">
        <f ca="1">IF(F11&lt;E11,OFFSET(Очки!$A$20,2+E11-F11,IF(D11=1,13-E11,10+D11)),0)</f>
        <v>1.2</v>
      </c>
      <c r="M11" s="39"/>
      <c r="N11" s="92">
        <v>-7</v>
      </c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>
        <v>2</v>
      </c>
      <c r="R11" s="90"/>
      <c r="S11" s="102">
        <f t="shared" ca="1" si="0"/>
        <v>21.7</v>
      </c>
    </row>
    <row r="12" spans="1:19" ht="15.75">
      <c r="A12" s="40">
        <f ca="1">RANK(S12,S$6:OFFSET(S$6,0,0,COUNTA(B$6:B$30)))</f>
        <v>7</v>
      </c>
      <c r="B12" s="47" t="s">
        <v>69</v>
      </c>
      <c r="C12" s="33">
        <v>12.5</v>
      </c>
      <c r="D12" s="42">
        <v>1</v>
      </c>
      <c r="E12" s="43">
        <v>6</v>
      </c>
      <c r="F12" s="44">
        <v>9</v>
      </c>
      <c r="G12" s="45">
        <v>2</v>
      </c>
      <c r="H12" s="46">
        <v>7</v>
      </c>
      <c r="I12" s="43">
        <v>2</v>
      </c>
      <c r="J12" s="95">
        <v>0.5</v>
      </c>
      <c r="K12" s="89">
        <f ca="1">OFFSET(Очки!$A$2,F12,D12+OFFSET(Очки!$A$18,0,$C$31-1)-1)</f>
        <v>9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8.5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21.5</v>
      </c>
    </row>
    <row r="13" spans="1:19" ht="15.75">
      <c r="A13" s="40">
        <f ca="1">RANK(S13,S$6:OFFSET(S$6,0,0,COUNTA(B$6:B$30)))</f>
        <v>8</v>
      </c>
      <c r="B13" s="47" t="s">
        <v>175</v>
      </c>
      <c r="C13" s="33">
        <v>17.5</v>
      </c>
      <c r="D13" s="42">
        <v>1</v>
      </c>
      <c r="E13" s="43">
        <v>7</v>
      </c>
      <c r="F13" s="44">
        <v>9</v>
      </c>
      <c r="G13" s="45">
        <v>1</v>
      </c>
      <c r="H13" s="46">
        <v>5</v>
      </c>
      <c r="I13" s="43">
        <v>7</v>
      </c>
      <c r="J13" s="95">
        <v>1</v>
      </c>
      <c r="K13" s="89">
        <f ca="1">OFFSET(Очки!$A$2,F13,D13+OFFSET(Очки!$A$18,0,$C$31-1)-1)</f>
        <v>9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10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</v>
      </c>
    </row>
    <row r="14" spans="1:19" ht="15.75">
      <c r="A14" s="40">
        <f ca="1">RANK(S14,S$6:OFFSET(S$6,0,0,COUNTA(B$6:B$30)))</f>
        <v>9</v>
      </c>
      <c r="B14" s="47" t="s">
        <v>52</v>
      </c>
      <c r="C14" s="33" t="s">
        <v>44</v>
      </c>
      <c r="D14" s="42">
        <v>2</v>
      </c>
      <c r="E14" s="43">
        <v>7</v>
      </c>
      <c r="F14" s="44">
        <v>3</v>
      </c>
      <c r="G14" s="45">
        <v>1</v>
      </c>
      <c r="H14" s="46">
        <v>8</v>
      </c>
      <c r="I14" s="43">
        <v>9</v>
      </c>
      <c r="J14" s="95"/>
      <c r="K14" s="89">
        <f ca="1">OFFSET(Очки!$A$2,F14,D14+OFFSET(Очки!$A$18,0,$C$31-1)-1)</f>
        <v>7.5</v>
      </c>
      <c r="L14" s="39">
        <f ca="1">IF(F14&lt;E14,OFFSET(Очки!$A$20,2+E14-F14,IF(D14=1,13-E14,10+D14)),0)</f>
        <v>2.8</v>
      </c>
      <c r="M14" s="39">
        <v>1.5</v>
      </c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0</v>
      </c>
      <c r="Q14" s="39"/>
      <c r="R14" s="90">
        <v>-1</v>
      </c>
      <c r="S14" s="102">
        <f t="shared" ca="1" si="0"/>
        <v>19.8</v>
      </c>
    </row>
    <row r="15" spans="1:19" ht="15.75">
      <c r="A15" s="40">
        <f ca="1">RANK(S15,S$6:OFFSET(S$6,0,0,COUNTA(B$6:B$30)))</f>
        <v>10</v>
      </c>
      <c r="B15" s="47" t="s">
        <v>223</v>
      </c>
      <c r="C15" s="33">
        <v>5</v>
      </c>
      <c r="D15" s="42">
        <v>1</v>
      </c>
      <c r="E15" s="43">
        <v>2</v>
      </c>
      <c r="F15" s="44">
        <v>6</v>
      </c>
      <c r="G15" s="45">
        <v>2</v>
      </c>
      <c r="H15" s="46">
        <v>8</v>
      </c>
      <c r="I15" s="43">
        <v>5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5.5</v>
      </c>
      <c r="P15" s="39">
        <f ca="1">IF(I15&lt;H15,OFFSET(Очки!$A$20,2+H15-I15,IF(G15=1,13-H15,10+G15)),0)</f>
        <v>2.1</v>
      </c>
      <c r="Q15" s="39">
        <v>1.5</v>
      </c>
      <c r="R15" s="90"/>
      <c r="S15" s="102">
        <f t="shared" ca="1" si="0"/>
        <v>19.600000000000001</v>
      </c>
    </row>
    <row r="16" spans="1:19" ht="15.75">
      <c r="A16" s="40">
        <f ca="1">RANK(S16,S$6:OFFSET(S$6,0,0,COUNTA(B$6:B$30)))</f>
        <v>11</v>
      </c>
      <c r="B16" s="48" t="s">
        <v>165</v>
      </c>
      <c r="C16" s="33">
        <v>20</v>
      </c>
      <c r="D16" s="42">
        <v>2</v>
      </c>
      <c r="E16" s="43">
        <v>4</v>
      </c>
      <c r="F16" s="44">
        <v>2</v>
      </c>
      <c r="G16" s="45">
        <v>1</v>
      </c>
      <c r="H16" s="46">
        <v>3</v>
      </c>
      <c r="I16" s="43">
        <v>9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18.899999999999999</v>
      </c>
    </row>
    <row r="17" spans="1:19" ht="15.75">
      <c r="A17" s="40">
        <f ca="1">RANK(S17,S$6:OFFSET(S$6,0,0,COUNTA(B$6:B$30)))</f>
        <v>12</v>
      </c>
      <c r="B17" s="32" t="s">
        <v>180</v>
      </c>
      <c r="C17" s="33" t="s">
        <v>44</v>
      </c>
      <c r="D17" s="42">
        <v>1</v>
      </c>
      <c r="E17" s="43">
        <v>5</v>
      </c>
      <c r="F17" s="44">
        <v>3</v>
      </c>
      <c r="G17" s="45">
        <v>1</v>
      </c>
      <c r="H17" s="46">
        <v>6</v>
      </c>
      <c r="I17" s="43">
        <v>6</v>
      </c>
      <c r="J17" s="95"/>
      <c r="K17" s="89">
        <f ca="1">OFFSET(Очки!$A$2,F17,D17+OFFSET(Очки!$A$18,0,$C$31-1)-1)</f>
        <v>13</v>
      </c>
      <c r="L17" s="39">
        <f ca="1">IF(F17&lt;E17,OFFSET(Очки!$A$20,2+E17-F17,IF(D17=1,13-E17,10+D17)),0)</f>
        <v>1.7000000000000002</v>
      </c>
      <c r="M17" s="39">
        <v>0.5</v>
      </c>
      <c r="N17" s="92">
        <v>-2</v>
      </c>
      <c r="O17" s="89">
        <f ca="1">OFFSET(Очки!$A$2,I17,G17+OFFSET(Очки!$A$18,0,$C$31-1)-1)</f>
        <v>10.5</v>
      </c>
      <c r="P17" s="39">
        <f ca="1">IF(I17&lt;H17,OFFSET(Очки!$A$20,2+H17-I17,IF(G17=1,13-H17,10+G17)),0)</f>
        <v>0</v>
      </c>
      <c r="Q17" s="39"/>
      <c r="R17" s="90">
        <v>-5</v>
      </c>
      <c r="S17" s="102">
        <f t="shared" ca="1" si="0"/>
        <v>18.7</v>
      </c>
    </row>
    <row r="18" spans="1:19" ht="15.75">
      <c r="A18" s="40">
        <f ca="1">RANK(S18,S$6:OFFSET(S$6,0,0,COUNTA(B$6:B$30)))</f>
        <v>13</v>
      </c>
      <c r="B18" s="32" t="s">
        <v>126</v>
      </c>
      <c r="C18" s="33" t="s">
        <v>44</v>
      </c>
      <c r="D18" s="42">
        <v>2</v>
      </c>
      <c r="E18" s="43">
        <v>6</v>
      </c>
      <c r="F18" s="44">
        <v>5</v>
      </c>
      <c r="G18" s="45">
        <v>2</v>
      </c>
      <c r="H18" s="46">
        <v>10</v>
      </c>
      <c r="I18" s="43">
        <v>3</v>
      </c>
      <c r="J18" s="95"/>
      <c r="K18" s="89">
        <f ca="1">OFFSET(Очки!$A$2,F18,D18+OFFSET(Очки!$A$18,0,$C$31-1)-1)</f>
        <v>5.5</v>
      </c>
      <c r="L18" s="39">
        <f ca="1">IF(F18&lt;E18,OFFSET(Очки!$A$20,2+E18-F18,IF(D18=1,13-E18,10+D18)),0)</f>
        <v>0.7</v>
      </c>
      <c r="M18" s="39"/>
      <c r="N18" s="92"/>
      <c r="O18" s="89">
        <f ca="1">OFFSET(Очки!$A$2,I18,G18+OFFSET(Очки!$A$18,0,$C$31-1)-1)</f>
        <v>7.5</v>
      </c>
      <c r="P18" s="39">
        <f ca="1">IF(I18&lt;H18,OFFSET(Очки!$A$20,2+H18-I18,IF(G18=1,13-H18,10+G18)),0)</f>
        <v>4.9000000000000004</v>
      </c>
      <c r="Q18" s="39"/>
      <c r="R18" s="90"/>
      <c r="S18" s="102">
        <f t="shared" ca="1" si="0"/>
        <v>18.600000000000001</v>
      </c>
    </row>
    <row r="19" spans="1:19" ht="15.75">
      <c r="A19" s="40">
        <f ca="1">RANK(S19,S$6:OFFSET(S$6,0,0,COUNTA(B$6:B$30)))</f>
        <v>14</v>
      </c>
      <c r="B19" s="47" t="s">
        <v>84</v>
      </c>
      <c r="C19" s="33">
        <v>10</v>
      </c>
      <c r="D19" s="42">
        <v>2</v>
      </c>
      <c r="E19" s="43">
        <v>5</v>
      </c>
      <c r="F19" s="44">
        <v>3</v>
      </c>
      <c r="G19" s="45">
        <v>2</v>
      </c>
      <c r="H19" s="46">
        <v>4</v>
      </c>
      <c r="I19" s="43">
        <v>1</v>
      </c>
      <c r="J19" s="95"/>
      <c r="K19" s="89">
        <f ca="1">OFFSET(Очки!$A$2,F19,D19+OFFSET(Очки!$A$18,0,$C$31-1)-1)</f>
        <v>7.5</v>
      </c>
      <c r="L19" s="39">
        <f ca="1">IF(F19&lt;E19,OFFSET(Очки!$A$20,2+E19-F19,IF(D19=1,13-E19,10+D19)),0)</f>
        <v>1.4</v>
      </c>
      <c r="M19" s="39"/>
      <c r="N19" s="92">
        <v>-2</v>
      </c>
      <c r="O19" s="89">
        <f ca="1">OFFSET(Очки!$A$2,I19,G19+OFFSET(Очки!$A$18,0,$C$31-1)-1)</f>
        <v>9.5</v>
      </c>
      <c r="P19" s="39">
        <f ca="1">IF(I19&lt;H19,OFFSET(Очки!$A$20,2+H19-I19,IF(G19=1,13-H19,10+G19)),0)</f>
        <v>2.1</v>
      </c>
      <c r="Q19" s="39"/>
      <c r="R19" s="90"/>
      <c r="S19" s="102">
        <f t="shared" ca="1" si="0"/>
        <v>18.5</v>
      </c>
    </row>
    <row r="20" spans="1:19" ht="15.75">
      <c r="A20" s="40">
        <f ca="1">RANK(S20,S$6:OFFSET(S$6,0,0,COUNTA(B$6:B$30)))</f>
        <v>15</v>
      </c>
      <c r="B20" s="41" t="s">
        <v>143</v>
      </c>
      <c r="C20" s="33" t="s">
        <v>44</v>
      </c>
      <c r="D20" s="42">
        <v>2</v>
      </c>
      <c r="E20" s="43">
        <v>8</v>
      </c>
      <c r="F20" s="44">
        <v>5</v>
      </c>
      <c r="G20" s="45">
        <v>2</v>
      </c>
      <c r="H20" s="46">
        <v>9</v>
      </c>
      <c r="I20" s="43">
        <v>4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2.1</v>
      </c>
      <c r="M20" s="39"/>
      <c r="N20" s="92"/>
      <c r="O20" s="89">
        <f ca="1">OFFSET(Очки!$A$2,I20,G20+OFFSET(Очки!$A$18,0,$C$31-1)-1)</f>
        <v>6.5</v>
      </c>
      <c r="P20" s="39">
        <f ca="1">IF(I20&lt;H20,OFFSET(Очки!$A$20,2+H20-I20,IF(G20=1,13-H20,10+G20)),0)</f>
        <v>3.5</v>
      </c>
      <c r="Q20" s="39"/>
      <c r="R20" s="90"/>
      <c r="S20" s="102">
        <f t="shared" ca="1" si="0"/>
        <v>17.600000000000001</v>
      </c>
    </row>
    <row r="21" spans="1:19" ht="15.75">
      <c r="A21" s="40">
        <f ca="1">RANK(S21,S$6:OFFSET(S$6,0,0,COUNTA(B$6:B$30)))</f>
        <v>16</v>
      </c>
      <c r="B21" s="48" t="s">
        <v>89</v>
      </c>
      <c r="C21" s="33">
        <v>5</v>
      </c>
      <c r="D21" s="42">
        <v>1</v>
      </c>
      <c r="E21" s="43">
        <v>1</v>
      </c>
      <c r="F21" s="44">
        <v>4</v>
      </c>
      <c r="G21" s="45">
        <v>2</v>
      </c>
      <c r="H21" s="46">
        <v>6</v>
      </c>
      <c r="I21" s="43">
        <v>5</v>
      </c>
      <c r="J21" s="95"/>
      <c r="K21" s="89">
        <f ca="1">OFFSET(Очки!$A$2,F21,D21+OFFSET(Очки!$A$18,0,$C$31-1)-1)</f>
        <v>12</v>
      </c>
      <c r="L21" s="39">
        <f ca="1">IF(F21&lt;E21,OFFSET(Очки!$A$20,2+E21-F21,IF(D21=1,13-E21,10+D21)),0)</f>
        <v>0</v>
      </c>
      <c r="M21" s="39"/>
      <c r="N21" s="92">
        <v>-2</v>
      </c>
      <c r="O21" s="89">
        <f ca="1">OFFSET(Очки!$A$2,I21,G21+OFFSET(Очки!$A$18,0,$C$31-1)-1)</f>
        <v>5.5</v>
      </c>
      <c r="P21" s="39">
        <f ca="1">IF(I21&lt;H21,OFFSET(Очки!$A$20,2+H21-I21,IF(G21=1,13-H21,10+G21)),0)</f>
        <v>0.7</v>
      </c>
      <c r="Q21" s="39"/>
      <c r="R21" s="90">
        <v>-2</v>
      </c>
      <c r="S21" s="102">
        <f t="shared" ca="1" si="0"/>
        <v>14.2</v>
      </c>
    </row>
    <row r="22" spans="1:19" ht="15.75">
      <c r="A22" s="40">
        <f ca="1">RANK(S22,S$6:OFFSET(S$6,0,0,COUNTA(B$6:B$30)))</f>
        <v>17</v>
      </c>
      <c r="B22" s="48" t="s">
        <v>257</v>
      </c>
      <c r="C22" s="33">
        <v>7.5</v>
      </c>
      <c r="D22" s="42">
        <v>2</v>
      </c>
      <c r="E22" s="43">
        <v>3</v>
      </c>
      <c r="F22" s="44">
        <v>7</v>
      </c>
      <c r="G22" s="45">
        <v>2</v>
      </c>
      <c r="H22" s="46">
        <v>5</v>
      </c>
      <c r="I22" s="43">
        <v>6</v>
      </c>
      <c r="J22" s="95"/>
      <c r="K22" s="89">
        <f ca="1">OFFSET(Очки!$A$2,F22,D22+OFFSET(Очки!$A$18,0,$C$31-1)-1)</f>
        <v>4.5</v>
      </c>
      <c r="L22" s="39">
        <f ca="1">IF(F22&lt;E22,OFFSET(Очки!$A$20,2+E22-F22,IF(D22=1,13-E22,10+D22)),0)</f>
        <v>0</v>
      </c>
      <c r="M22" s="39"/>
      <c r="N22" s="92">
        <v>-2</v>
      </c>
      <c r="O22" s="89">
        <f ca="1">OFFSET(Очки!$A$2,I22,G22+OFFSET(Очки!$A$18,0,$C$31-1)-1)</f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7.5</v>
      </c>
    </row>
    <row r="23" spans="1:19" ht="15.75">
      <c r="A23" s="40">
        <f ca="1">RANK(S23,S$6:OFFSET(S$6,0,0,COUNTA(B$6:B$30)))</f>
        <v>17</v>
      </c>
      <c r="B23" s="48" t="s">
        <v>111</v>
      </c>
      <c r="C23" s="33">
        <v>2.5</v>
      </c>
      <c r="D23" s="42">
        <v>2</v>
      </c>
      <c r="E23" s="43">
        <v>2</v>
      </c>
      <c r="F23" s="44">
        <v>8</v>
      </c>
      <c r="G23" s="45">
        <v>2</v>
      </c>
      <c r="H23" s="46">
        <v>3</v>
      </c>
      <c r="I23" s="43">
        <v>9</v>
      </c>
      <c r="J23" s="95"/>
      <c r="K23" s="89">
        <f ca="1">OFFSET(Очки!$A$2,F23,D23+OFFSET(Очки!$A$18,0,$C$31-1)-1)</f>
        <v>4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3.5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7.5</v>
      </c>
    </row>
    <row r="24" spans="1:19" ht="15.75">
      <c r="A24" s="40">
        <f ca="1">RANK(S24,S$6:OFFSET(S$6,0,0,COUNTA(B$6:B$30)))</f>
        <v>19</v>
      </c>
      <c r="B24" s="47" t="s">
        <v>271</v>
      </c>
      <c r="C24" s="33" t="s">
        <v>44</v>
      </c>
      <c r="D24" s="42">
        <v>2</v>
      </c>
      <c r="E24" s="43">
        <v>10</v>
      </c>
      <c r="F24" s="44">
        <v>10</v>
      </c>
      <c r="G24" s="45">
        <v>2</v>
      </c>
      <c r="H24" s="46">
        <v>1</v>
      </c>
      <c r="I24" s="43">
        <v>10</v>
      </c>
      <c r="J24" s="95"/>
      <c r="K24" s="89">
        <f ca="1">OFFSET(Очки!$A$2,F24,D24+OFFSET(Очки!$A$18,0,$C$31-1)-1)</f>
        <v>3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3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6</v>
      </c>
    </row>
    <row r="25" spans="1:19" ht="15.75">
      <c r="A25" s="40">
        <f ca="1">RANK(S25,S$6:OFFSET(S$6,0,0,COUNTA(B$6:B$30)))</f>
        <v>20</v>
      </c>
      <c r="B25" s="47" t="s">
        <v>248</v>
      </c>
      <c r="C25" s="33" t="s">
        <v>44</v>
      </c>
      <c r="D25" s="42">
        <v>2</v>
      </c>
      <c r="E25" s="43">
        <v>1</v>
      </c>
      <c r="F25" s="44">
        <v>9</v>
      </c>
      <c r="G25" s="45">
        <v>2</v>
      </c>
      <c r="H25" s="46">
        <v>2</v>
      </c>
      <c r="I25" s="43">
        <v>8</v>
      </c>
      <c r="J25" s="95"/>
      <c r="K25" s="89">
        <f ca="1">OFFSET(Очки!$A$2,F25,D25+OFFSET(Очки!$A$18,0,$C$31-1)-1)</f>
        <v>3.5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4</v>
      </c>
      <c r="P25" s="39">
        <f ca="1">IF(I25&lt;H25,OFFSET(Очки!$A$20,2+H25-I25,IF(G25=1,13-H25,10+G25)),0)</f>
        <v>0</v>
      </c>
      <c r="Q25" s="39"/>
      <c r="R25" s="90">
        <v>-2</v>
      </c>
      <c r="S25" s="102">
        <f t="shared" ca="1" si="0"/>
        <v>5.5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ref="S26:S30" ca="1" si="1">SUM(J26:R26)</f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20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3:S18">
    <sortCondition ref="A13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2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80" zoomScaleNormal="80" workbookViewId="0">
      <selection activeCell="B7" sqref="B7"/>
    </sheetView>
  </sheetViews>
  <sheetFormatPr defaultRowHeight="15"/>
  <cols>
    <col min="1" max="1" width="8.7109375" customWidth="1"/>
    <col min="2" max="2" width="25.5703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279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RANK(S6,S$6:OFFSET(S$6,0,0,COUNTA(B$6:B$30)))</f>
        <v>1</v>
      </c>
      <c r="B6" s="107" t="s">
        <v>59</v>
      </c>
      <c r="C6" s="100" t="s">
        <v>44</v>
      </c>
      <c r="D6" s="34">
        <v>1</v>
      </c>
      <c r="E6" s="35">
        <v>9</v>
      </c>
      <c r="F6" s="36">
        <v>5</v>
      </c>
      <c r="G6" s="37">
        <v>1</v>
      </c>
      <c r="H6" s="38">
        <v>9</v>
      </c>
      <c r="I6" s="35">
        <v>5</v>
      </c>
      <c r="J6" s="94">
        <v>2.5</v>
      </c>
      <c r="K6" s="86">
        <f ca="1">OFFSET(Очки!$A$2,F6,D6+OFFSET(Очки!$A$18,0,$C$31-1)-1)</f>
        <v>12</v>
      </c>
      <c r="L6" s="87">
        <f ca="1">IF(F6&lt;E6,OFFSET(Очки!$A$20,2+E6-F6,IF(D6=1,13-E6,10+D6)),0)</f>
        <v>4.5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4.5</v>
      </c>
      <c r="Q6" s="87"/>
      <c r="R6" s="88"/>
      <c r="S6" s="101">
        <f ca="1">SUM(J6:R6)</f>
        <v>38</v>
      </c>
    </row>
    <row r="7" spans="1:19" ht="15.75">
      <c r="A7" s="40">
        <f ca="1">RANK(S7,S$6:OFFSET(S$6,0,0,COUNTA(B$6:B$30)))</f>
        <v>2</v>
      </c>
      <c r="B7" s="47" t="s">
        <v>127</v>
      </c>
      <c r="C7" s="33">
        <v>5</v>
      </c>
      <c r="D7" s="42">
        <v>1</v>
      </c>
      <c r="E7" s="43">
        <v>2</v>
      </c>
      <c r="F7" s="44">
        <v>1</v>
      </c>
      <c r="G7" s="45">
        <v>1</v>
      </c>
      <c r="H7" s="46">
        <v>8</v>
      </c>
      <c r="I7" s="43">
        <v>4</v>
      </c>
      <c r="J7" s="95"/>
      <c r="K7" s="89">
        <f ca="1">OFFSET(Очки!$A$2,F7,D7+OFFSET(Очки!$A$18,0,$C$31-1)-1)</f>
        <v>16</v>
      </c>
      <c r="L7" s="39">
        <f ca="1">IF(F7&lt;E7,OFFSET(Очки!$A$20,2+E7-F7,IF(D7=1,13-E7,10+D7)),0)</f>
        <v>0.7</v>
      </c>
      <c r="M7" s="39">
        <v>2</v>
      </c>
      <c r="N7" s="92"/>
      <c r="O7" s="89">
        <f ca="1">OFFSET(Очки!$A$2,I7,G7+OFFSET(Очки!$A$18,0,$C$31-1)-1)</f>
        <v>13</v>
      </c>
      <c r="P7" s="39">
        <f ca="1">IF(I7&lt;H7,OFFSET(Очки!$A$20,2+H7-I7,IF(G7=1,13-H7,10+G7)),0)</f>
        <v>4.2</v>
      </c>
      <c r="Q7" s="39">
        <v>2</v>
      </c>
      <c r="R7" s="90">
        <v>-2</v>
      </c>
      <c r="S7" s="102">
        <f ca="1">SUM(J7:R7)</f>
        <v>35.9</v>
      </c>
    </row>
    <row r="8" spans="1:19" ht="15.75">
      <c r="A8" s="40">
        <f ca="1">RANK(S8,S$6:OFFSET(S$6,0,0,COUNTA(B$6:B$30)))</f>
        <v>3</v>
      </c>
      <c r="B8" s="47" t="s">
        <v>52</v>
      </c>
      <c r="C8" s="33" t="s">
        <v>44</v>
      </c>
      <c r="D8" s="42">
        <v>1</v>
      </c>
      <c r="E8" s="43">
        <v>8</v>
      </c>
      <c r="F8" s="44">
        <v>8</v>
      </c>
      <c r="G8" s="45">
        <v>2</v>
      </c>
      <c r="H8" s="46">
        <v>8</v>
      </c>
      <c r="I8" s="43">
        <v>1</v>
      </c>
      <c r="J8" s="95">
        <v>2</v>
      </c>
      <c r="K8" s="89">
        <f ca="1">OFFSET(Очки!$A$2,F8,D8+OFFSET(Очки!$A$18,0,$C$31-1)-1)</f>
        <v>10.5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4.9000000000000004</v>
      </c>
      <c r="Q8" s="39">
        <v>2.5</v>
      </c>
      <c r="R8" s="90"/>
      <c r="S8" s="102">
        <f ca="1">SUM(J8:R8)</f>
        <v>30.9</v>
      </c>
    </row>
    <row r="9" spans="1:19" ht="15.75">
      <c r="A9" s="40">
        <v>4</v>
      </c>
      <c r="B9" s="41" t="s">
        <v>180</v>
      </c>
      <c r="C9" s="33" t="s">
        <v>44</v>
      </c>
      <c r="D9" s="42">
        <v>1</v>
      </c>
      <c r="E9" s="43">
        <v>7</v>
      </c>
      <c r="F9" s="44">
        <v>7</v>
      </c>
      <c r="G9" s="45">
        <v>1</v>
      </c>
      <c r="H9" s="46">
        <v>5</v>
      </c>
      <c r="I9" s="43">
        <v>2</v>
      </c>
      <c r="J9" s="95">
        <v>1.5</v>
      </c>
      <c r="K9" s="89">
        <f ca="1">OFFSET(Очки!$A$2,F9,D9+OFFSET(Очки!$A$18,0,$C$31-1)-1)</f>
        <v>11</v>
      </c>
      <c r="L9" s="39">
        <f ca="1">IF(F9&lt;E9,OFFSET(Очки!$A$20,2+E9-F9,IF(D9=1,13-E9,10+D9)),0)</f>
        <v>0</v>
      </c>
      <c r="M9" s="39">
        <v>0.5</v>
      </c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2.4000000000000004</v>
      </c>
      <c r="Q9" s="39">
        <v>0.5</v>
      </c>
      <c r="R9" s="90"/>
      <c r="S9" s="102">
        <f ca="1">SUM(J9:R9)</f>
        <v>30.9</v>
      </c>
    </row>
    <row r="10" spans="1:19" ht="15.75">
      <c r="A10" s="40">
        <f ca="1">RANK(S10,S$6:OFFSET(S$6,0,0,COUNTA(B$6:B$30)))</f>
        <v>5</v>
      </c>
      <c r="B10" s="47" t="s">
        <v>126</v>
      </c>
      <c r="C10" s="33">
        <v>7.5</v>
      </c>
      <c r="D10" s="42">
        <v>1</v>
      </c>
      <c r="E10" s="43">
        <v>3</v>
      </c>
      <c r="F10" s="44">
        <v>4</v>
      </c>
      <c r="G10" s="45">
        <v>1</v>
      </c>
      <c r="H10" s="46">
        <v>7</v>
      </c>
      <c r="I10" s="43">
        <v>5</v>
      </c>
      <c r="J10" s="95"/>
      <c r="K10" s="89">
        <f ca="1">OFFSET(Очки!$A$2,F10,D10+OFFSET(Очки!$A$18,0,$C$31-1)-1)</f>
        <v>13</v>
      </c>
      <c r="L10" s="39">
        <f ca="1">IF(F10&lt;E10,OFFSET(Очки!$A$20,2+E10-F10,IF(D10=1,13-E10,10+D10)),0)</f>
        <v>0</v>
      </c>
      <c r="M10" s="39">
        <v>1.5</v>
      </c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2.1</v>
      </c>
      <c r="Q10" s="39">
        <v>1</v>
      </c>
      <c r="R10" s="90"/>
      <c r="S10" s="102">
        <f ca="1">SUM(J10:R10)</f>
        <v>29.6</v>
      </c>
    </row>
    <row r="11" spans="1:19" ht="15.75">
      <c r="A11" s="40">
        <f ca="1">RANK(S11,S$6:OFFSET(S$6,0,0,COUNTA(B$6:B$30)))</f>
        <v>6</v>
      </c>
      <c r="B11" s="48" t="s">
        <v>183</v>
      </c>
      <c r="C11" s="33">
        <v>12.5</v>
      </c>
      <c r="D11" s="42">
        <v>1</v>
      </c>
      <c r="E11" s="43">
        <v>5</v>
      </c>
      <c r="F11" s="44">
        <v>9</v>
      </c>
      <c r="G11" s="45">
        <v>1</v>
      </c>
      <c r="H11" s="46">
        <v>3</v>
      </c>
      <c r="I11" s="43">
        <v>1</v>
      </c>
      <c r="J11" s="95">
        <v>0.5</v>
      </c>
      <c r="K11" s="89">
        <f ca="1">OFFSET(Очки!$A$2,F11,D11+OFFSET(Очки!$A$18,0,$C$31-1)-1)</f>
        <v>10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16</v>
      </c>
      <c r="P11" s="39">
        <f ca="1">IF(I11&lt;H11,OFFSET(Очки!$A$20,2+H11-I11,IF(G11=1,13-H11,10+G11)),0)</f>
        <v>1.4</v>
      </c>
      <c r="Q11" s="39"/>
      <c r="R11" s="90"/>
      <c r="S11" s="102">
        <f ca="1">SUM(J11:R11)</f>
        <v>27.9</v>
      </c>
    </row>
    <row r="12" spans="1:19" ht="15.75">
      <c r="A12" s="40">
        <f ca="1">RANK(S12,S$6:OFFSET(S$6,0,0,COUNTA(B$6:B$30)))</f>
        <v>7</v>
      </c>
      <c r="B12" s="47" t="s">
        <v>60</v>
      </c>
      <c r="C12" s="33" t="s">
        <v>44</v>
      </c>
      <c r="D12" s="42">
        <v>1</v>
      </c>
      <c r="E12" s="43">
        <v>6</v>
      </c>
      <c r="F12" s="44">
        <v>6</v>
      </c>
      <c r="G12" s="45">
        <v>2</v>
      </c>
      <c r="H12" s="46">
        <v>7</v>
      </c>
      <c r="I12" s="43">
        <v>2</v>
      </c>
      <c r="J12" s="95">
        <v>1</v>
      </c>
      <c r="K12" s="89">
        <f ca="1">OFFSET(Очки!$A$2,F12,D12+OFFSET(Очки!$A$18,0,$C$31-1)-1)</f>
        <v>11.5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10</v>
      </c>
      <c r="P12" s="39">
        <f ca="1">IF(I12&lt;H12,OFFSET(Очки!$A$20,2+H12-I12,IF(G12=1,13-H12,10+G12)),0)</f>
        <v>3.5</v>
      </c>
      <c r="Q12" s="39"/>
      <c r="R12" s="90"/>
      <c r="S12" s="102">
        <f ca="1">SUM(J12:R12)</f>
        <v>26</v>
      </c>
    </row>
    <row r="13" spans="1:19" ht="15.75">
      <c r="A13" s="40">
        <f ca="1">RANK(S13,S$6:OFFSET(S$6,0,0,COUNTA(B$6:B$30)))</f>
        <v>8</v>
      </c>
      <c r="B13" s="47" t="s">
        <v>175</v>
      </c>
      <c r="C13" s="33" t="s">
        <v>44</v>
      </c>
      <c r="D13" s="42">
        <v>2</v>
      </c>
      <c r="E13" s="43">
        <v>7</v>
      </c>
      <c r="F13" s="44">
        <v>2</v>
      </c>
      <c r="G13" s="45">
        <v>1</v>
      </c>
      <c r="H13" s="46">
        <v>6</v>
      </c>
      <c r="I13" s="43">
        <v>7</v>
      </c>
      <c r="J13" s="95"/>
      <c r="K13" s="89">
        <f ca="1">OFFSET(Очки!$A$2,F13,D13+OFFSET(Очки!$A$18,0,$C$31-1)-1)</f>
        <v>10</v>
      </c>
      <c r="L13" s="39">
        <f ca="1">IF(F13&lt;E13,OFFSET(Очки!$A$20,2+E13-F13,IF(D13=1,13-E13,10+D13)),0)</f>
        <v>3.5</v>
      </c>
      <c r="M13" s="39">
        <v>1</v>
      </c>
      <c r="N13" s="92"/>
      <c r="O13" s="89">
        <f ca="1">OFFSET(Очки!$A$2,I13,G13+OFFSET(Очки!$A$18,0,$C$31-1)-1)</f>
        <v>11</v>
      </c>
      <c r="P13" s="39">
        <f ca="1">IF(I13&lt;H13,OFFSET(Очки!$A$20,2+H13-I13,IF(G13=1,13-H13,10+G13)),0)</f>
        <v>0</v>
      </c>
      <c r="Q13" s="39"/>
      <c r="R13" s="90"/>
      <c r="S13" s="102">
        <f ca="1">SUM(J13:R13)</f>
        <v>25.5</v>
      </c>
    </row>
    <row r="14" spans="1:19" ht="15.75">
      <c r="A14" s="40">
        <f ca="1">RANK(S14,S$6:OFFSET(S$6,0,0,COUNTA(B$6:B$30)))</f>
        <v>9</v>
      </c>
      <c r="B14" s="47" t="s">
        <v>197</v>
      </c>
      <c r="C14" s="33" t="s">
        <v>44</v>
      </c>
      <c r="D14" s="42">
        <v>2</v>
      </c>
      <c r="E14" s="43">
        <v>8</v>
      </c>
      <c r="F14" s="44">
        <v>4</v>
      </c>
      <c r="G14" s="45">
        <v>1</v>
      </c>
      <c r="H14" s="46">
        <v>4</v>
      </c>
      <c r="I14" s="43">
        <v>8</v>
      </c>
      <c r="J14" s="95"/>
      <c r="K14" s="89">
        <f ca="1">OFFSET(Очки!$A$2,F14,D14+OFFSET(Очки!$A$18,0,$C$31-1)-1)</f>
        <v>8</v>
      </c>
      <c r="L14" s="39">
        <f ca="1">IF(F14&lt;E14,OFFSET(Очки!$A$20,2+E14-F14,IF(D14=1,13-E14,10+D14)),0)</f>
        <v>2.8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/>
      <c r="R14" s="90"/>
      <c r="S14" s="102">
        <f ca="1">SUM(J14:R14)</f>
        <v>21.3</v>
      </c>
    </row>
    <row r="15" spans="1:19" ht="15.75" hidden="1">
      <c r="A15" s="40" t="e">
        <f ca="1">RANK(S15,S$6:OFFSET(S$6,0,0,COUNTA(B$6:B$30)))</f>
        <v>#N/A</v>
      </c>
      <c r="B15" s="48" t="s">
        <v>137</v>
      </c>
      <c r="C15" s="33" t="s">
        <v>44</v>
      </c>
      <c r="D15" s="42">
        <v>1</v>
      </c>
      <c r="E15" s="43">
        <v>4</v>
      </c>
      <c r="F15" s="44">
        <v>2</v>
      </c>
      <c r="G15" s="45">
        <v>1</v>
      </c>
      <c r="H15" s="46">
        <v>2</v>
      </c>
      <c r="I15" s="43">
        <v>2</v>
      </c>
      <c r="J15" s="95"/>
      <c r="K15" s="89">
        <f ca="1">OFFSET(Очки!$A$2,F15,D15+OFFSET(Очки!$A$18,0,$C$31-1)-1)</f>
        <v>15</v>
      </c>
      <c r="L15" s="39">
        <f ca="1">IF(F15&lt;E15,OFFSET(Очки!$A$20,2+E15-F15,IF(D15=1,13-E15,10+D15)),0)</f>
        <v>1.5</v>
      </c>
      <c r="M15" s="39"/>
      <c r="N15" s="92"/>
      <c r="O15" s="89">
        <f ca="1">OFFSET(Очки!$A$2,I15,G15+OFFSET(Очки!$A$18,0,$C$31-1)-1)</f>
        <v>15</v>
      </c>
      <c r="P15" s="39">
        <f ca="1">IF(I15&lt;H15,OFFSET(Очки!$A$20,2+H15-I15,IF(G15=1,13-H15,10+G15)),0)</f>
        <v>0</v>
      </c>
      <c r="Q15" s="39">
        <v>1.5</v>
      </c>
      <c r="R15" s="90"/>
      <c r="S15" s="102"/>
    </row>
    <row r="16" spans="1:19" ht="15.75">
      <c r="A16" s="40">
        <f ca="1">RANK(S16,S$6:OFFSET(S$6,0,0,COUNTA(B$6:B$30)))</f>
        <v>10</v>
      </c>
      <c r="B16" s="47" t="s">
        <v>210</v>
      </c>
      <c r="C16" s="33" t="s">
        <v>44</v>
      </c>
      <c r="D16" s="42">
        <v>1</v>
      </c>
      <c r="E16" s="43">
        <v>1</v>
      </c>
      <c r="F16" s="44">
        <v>3</v>
      </c>
      <c r="G16" s="45">
        <v>1</v>
      </c>
      <c r="H16" s="46">
        <v>1</v>
      </c>
      <c r="I16" s="43">
        <v>9</v>
      </c>
      <c r="J16" s="95"/>
      <c r="K16" s="89">
        <f ca="1">OFFSET(Очки!$A$2,F16,D16+OFFSET(Очки!$A$18,0,$C$31-1)-1)</f>
        <v>14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10</v>
      </c>
      <c r="P16" s="39">
        <f ca="1">IF(I16&lt;H16,OFFSET(Очки!$A$20,2+H16-I16,IF(G16=1,13-H16,10+G16)),0)</f>
        <v>0</v>
      </c>
      <c r="Q16" s="39"/>
      <c r="R16" s="90">
        <v>-4</v>
      </c>
      <c r="S16" s="102">
        <f ca="1">SUM(J16:R16)</f>
        <v>20</v>
      </c>
    </row>
    <row r="17" spans="1:19" ht="15.75">
      <c r="A17" s="40">
        <f ca="1">RANK(S17,S$6:OFFSET(S$6,0,0,COUNTA(B$6:B$30)))</f>
        <v>11</v>
      </c>
      <c r="B17" s="48" t="s">
        <v>87</v>
      </c>
      <c r="C17" s="33">
        <v>17.5</v>
      </c>
      <c r="D17" s="42">
        <v>2</v>
      </c>
      <c r="E17" s="43">
        <v>4</v>
      </c>
      <c r="F17" s="44">
        <v>3</v>
      </c>
      <c r="G17" s="45">
        <v>2</v>
      </c>
      <c r="H17" s="46">
        <v>3</v>
      </c>
      <c r="I17" s="43">
        <v>3</v>
      </c>
      <c r="J17" s="95"/>
      <c r="K17" s="89">
        <f ca="1">OFFSET(Очки!$A$2,F17,D17+OFFSET(Очки!$A$18,0,$C$31-1)-1)</f>
        <v>9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9</v>
      </c>
      <c r="P17" s="39">
        <f ca="1">IF(I17&lt;H17,OFFSET(Очки!$A$20,2+H17-I17,IF(G17=1,13-H17,10+G17)),0)</f>
        <v>0</v>
      </c>
      <c r="Q17" s="39"/>
      <c r="R17" s="90"/>
      <c r="S17" s="102">
        <f ca="1">SUM(J17:R17)</f>
        <v>18.7</v>
      </c>
    </row>
    <row r="18" spans="1:19" ht="15.75">
      <c r="A18" s="40">
        <f ca="1">RANK(S18,S$6:OFFSET(S$6,0,0,COUNTA(B$6:B$30)))</f>
        <v>12</v>
      </c>
      <c r="B18" s="47" t="s">
        <v>276</v>
      </c>
      <c r="C18" s="33" t="s">
        <v>44</v>
      </c>
      <c r="D18" s="89">
        <v>3</v>
      </c>
      <c r="E18" s="120">
        <v>5</v>
      </c>
      <c r="F18" s="90">
        <v>1</v>
      </c>
      <c r="G18" s="123">
        <v>3</v>
      </c>
      <c r="H18" s="39">
        <v>7</v>
      </c>
      <c r="I18" s="120">
        <v>1</v>
      </c>
      <c r="J18" s="33"/>
      <c r="K18" s="89">
        <f ca="1">OFFSET(Очки!$A$2,F18,D18+OFFSET(Очки!$A$18,0,$C$31-1)-1)</f>
        <v>6.5</v>
      </c>
      <c r="L18" s="39">
        <f ca="1">IF(F18&lt;E18,OFFSET(Очки!$A$20,2+E18-F18,IF(D18=1,13-E18,10+D18)),0)</f>
        <v>2</v>
      </c>
      <c r="M18" s="39"/>
      <c r="N18" s="92"/>
      <c r="O18" s="89">
        <f ca="1">OFFSET(Очки!$A$2,I18,G18+OFFSET(Очки!$A$18,0,$C$31-1)-1)</f>
        <v>6.5</v>
      </c>
      <c r="P18" s="39">
        <f ca="1">IF(I18&lt;H18,OFFSET(Очки!$A$20,2+H18-I18,IF(G18=1,13-H18,10+G18)),0)</f>
        <v>3</v>
      </c>
      <c r="Q18" s="39"/>
      <c r="R18" s="90"/>
      <c r="S18" s="102">
        <f ca="1">SUM(J18:R18)</f>
        <v>18</v>
      </c>
    </row>
    <row r="19" spans="1:19" ht="15.75">
      <c r="A19" s="40">
        <f ca="1">RANK(S19,S$6:OFFSET(S$6,0,0,COUNTA(B$6:B$30)))</f>
        <v>13</v>
      </c>
      <c r="B19" s="47" t="s">
        <v>165</v>
      </c>
      <c r="C19" s="33">
        <v>20</v>
      </c>
      <c r="D19" s="42">
        <v>2</v>
      </c>
      <c r="E19" s="43">
        <v>2</v>
      </c>
      <c r="F19" s="44">
        <v>1</v>
      </c>
      <c r="G19" s="45">
        <v>2</v>
      </c>
      <c r="H19" s="46">
        <v>1</v>
      </c>
      <c r="I19" s="43">
        <v>6</v>
      </c>
      <c r="J19" s="95"/>
      <c r="K19" s="89">
        <f ca="1">OFFSET(Очки!$A$2,F19,D19+OFFSET(Очки!$A$18,0,$C$31-1)-1)</f>
        <v>11</v>
      </c>
      <c r="L19" s="39">
        <f ca="1">IF(F19&lt;E19,OFFSET(Очки!$A$20,2+E19-F19,IF(D19=1,13-E19,10+D19)),0)</f>
        <v>0.7</v>
      </c>
      <c r="M19" s="39"/>
      <c r="N19" s="92">
        <v>-3</v>
      </c>
      <c r="O19" s="89">
        <f ca="1">OFFSET(Очки!$A$2,I19,G19+OFFSET(Очки!$A$18,0,$C$31-1)-1)</f>
        <v>6.5</v>
      </c>
      <c r="P19" s="39">
        <f ca="1">IF(I19&lt;H19,OFFSET(Очки!$A$20,2+H19-I19,IF(G19=1,13-H19,10+G19)),0)</f>
        <v>0</v>
      </c>
      <c r="Q19" s="39"/>
      <c r="R19" s="90"/>
      <c r="S19" s="102">
        <f ca="1">SUM(J19:R19)</f>
        <v>15.2</v>
      </c>
    </row>
    <row r="20" spans="1:19" ht="15.75">
      <c r="A20" s="40">
        <f ca="1">RANK(S20,S$6:OFFSET(S$6,0,0,COUNTA(B$6:B$30)))</f>
        <v>14</v>
      </c>
      <c r="B20" s="48" t="s">
        <v>69</v>
      </c>
      <c r="C20" s="33" t="s">
        <v>44</v>
      </c>
      <c r="D20" s="42">
        <v>2</v>
      </c>
      <c r="E20" s="43">
        <v>6</v>
      </c>
      <c r="F20" s="44">
        <v>6</v>
      </c>
      <c r="G20" s="45">
        <v>2</v>
      </c>
      <c r="H20" s="46">
        <v>4</v>
      </c>
      <c r="I20" s="43">
        <v>4</v>
      </c>
      <c r="J20" s="95"/>
      <c r="K20" s="89">
        <f ca="1">OFFSET(Очки!$A$2,F20,D20+OFFSET(Очки!$A$18,0,$C$31-1)-1)</f>
        <v>6.5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8</v>
      </c>
      <c r="P20" s="39">
        <f ca="1">IF(I20&lt;H20,OFFSET(Очки!$A$20,2+H20-I20,IF(G20=1,13-H20,10+G20)),0)</f>
        <v>0</v>
      </c>
      <c r="Q20" s="39"/>
      <c r="R20" s="90"/>
      <c r="S20" s="102">
        <f ca="1">SUM(J20:R20)</f>
        <v>14.5</v>
      </c>
    </row>
    <row r="21" spans="1:19" ht="15.75">
      <c r="A21" s="40">
        <f ca="1">RANK(S21,S$6:OFFSET(S$6,0,0,COUNTA(B$6:B$30)))</f>
        <v>15</v>
      </c>
      <c r="B21" s="32" t="s">
        <v>155</v>
      </c>
      <c r="C21" s="33" t="s">
        <v>44</v>
      </c>
      <c r="D21" s="42">
        <v>2</v>
      </c>
      <c r="E21" s="43">
        <v>3</v>
      </c>
      <c r="F21" s="44">
        <v>6</v>
      </c>
      <c r="G21" s="45">
        <v>2</v>
      </c>
      <c r="H21" s="46">
        <v>2</v>
      </c>
      <c r="I21" s="43">
        <v>5</v>
      </c>
      <c r="J21" s="95"/>
      <c r="K21" s="89">
        <f ca="1">OFFSET(Очки!$A$2,F21,D21+OFFSET(Очки!$A$18,0,$C$31-1)-1)</f>
        <v>6.5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7</v>
      </c>
      <c r="P21" s="39">
        <f ca="1">IF(I21&lt;H21,OFFSET(Очки!$A$20,2+H21-I21,IF(G21=1,13-H21,10+G21)),0)</f>
        <v>0</v>
      </c>
      <c r="Q21" s="39"/>
      <c r="R21" s="90"/>
      <c r="S21" s="102">
        <f ca="1">SUM(J21:R21)</f>
        <v>13.5</v>
      </c>
    </row>
    <row r="22" spans="1:19" ht="15.75">
      <c r="A22" s="40">
        <f ca="1">RANK(S22,S$6:OFFSET(S$6,0,0,COUNTA(B$6:B$30)))</f>
        <v>16</v>
      </c>
      <c r="B22" s="32" t="s">
        <v>263</v>
      </c>
      <c r="C22" s="33" t="s">
        <v>44</v>
      </c>
      <c r="D22" s="42">
        <v>2</v>
      </c>
      <c r="E22" s="43">
        <v>1</v>
      </c>
      <c r="F22" s="44">
        <v>7</v>
      </c>
      <c r="G22" s="45">
        <v>2</v>
      </c>
      <c r="H22" s="46">
        <v>6</v>
      </c>
      <c r="I22" s="43">
        <v>7</v>
      </c>
      <c r="J22" s="95"/>
      <c r="K22" s="89">
        <f ca="1">OFFSET(Очки!$A$2,F22,D22+OFFSET(Очки!$A$18,0,$C$31-1)-1)</f>
        <v>6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6</v>
      </c>
      <c r="P22" s="39">
        <f ca="1">IF(I22&lt;H22,OFFSET(Очки!$A$20,2+H22-I22,IF(G22=1,13-H22,10+G22)),0)</f>
        <v>0</v>
      </c>
      <c r="Q22" s="39"/>
      <c r="R22" s="90"/>
      <c r="S22" s="102">
        <f ca="1">SUM(J22:R22)</f>
        <v>12</v>
      </c>
    </row>
    <row r="23" spans="1:19" ht="15.75">
      <c r="A23" s="40">
        <f ca="1">RANK(S23,S$6:OFFSET(S$6,0,0,COUNTA(B$6:B$30)))</f>
        <v>17</v>
      </c>
      <c r="B23" s="47" t="s">
        <v>274</v>
      </c>
      <c r="C23" s="33">
        <v>5</v>
      </c>
      <c r="D23" s="42">
        <v>3</v>
      </c>
      <c r="E23" s="43">
        <v>3</v>
      </c>
      <c r="F23" s="44">
        <v>5</v>
      </c>
      <c r="G23" s="45">
        <v>3</v>
      </c>
      <c r="H23" s="46">
        <v>4</v>
      </c>
      <c r="I23" s="43">
        <v>1</v>
      </c>
      <c r="J23" s="95"/>
      <c r="K23" s="89">
        <f ca="1">OFFSET(Очки!$A$2,F23,D23+OFFSET(Очки!$A$18,0,$C$31-1)-1)</f>
        <v>2.5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6.5</v>
      </c>
      <c r="P23" s="39">
        <f ca="1">IF(I23&lt;H23,OFFSET(Очки!$A$20,2+H23-I23,IF(G23=1,13-H23,10+G23)),0)</f>
        <v>1.5</v>
      </c>
      <c r="Q23" s="39"/>
      <c r="R23" s="90"/>
      <c r="S23" s="102">
        <f ca="1">SUM(J23:R23)</f>
        <v>10.5</v>
      </c>
    </row>
    <row r="24" spans="1:19" ht="15.75">
      <c r="A24" s="40">
        <f ca="1">RANK(S24,S$6:OFFSET(S$6,0,0,COUNTA(B$6:B$30)))</f>
        <v>18</v>
      </c>
      <c r="B24" s="47" t="s">
        <v>84</v>
      </c>
      <c r="C24" s="33" t="s">
        <v>44</v>
      </c>
      <c r="D24" s="42">
        <v>2</v>
      </c>
      <c r="E24" s="43">
        <v>5</v>
      </c>
      <c r="F24" s="44">
        <v>5</v>
      </c>
      <c r="G24" s="45">
        <v>2</v>
      </c>
      <c r="H24" s="46">
        <v>5</v>
      </c>
      <c r="I24" s="43">
        <v>8</v>
      </c>
      <c r="J24" s="95"/>
      <c r="K24" s="89">
        <f ca="1">OFFSET(Очки!$A$2,F24,D24+OFFSET(Очки!$A$18,0,$C$31-1)-1)</f>
        <v>7</v>
      </c>
      <c r="L24" s="39">
        <f ca="1">IF(F24&lt;E24,OFFSET(Очки!$A$20,2+E24-F24,IF(D24=1,13-E24,10+D24)),0)</f>
        <v>0</v>
      </c>
      <c r="M24" s="39"/>
      <c r="N24" s="92">
        <v>-4</v>
      </c>
      <c r="O24" s="89">
        <f ca="1">OFFSET(Очки!$A$2,I24,G24+OFFSET(Очки!$A$18,0,$C$31-1)-1)</f>
        <v>5.5</v>
      </c>
      <c r="P24" s="39">
        <f ca="1">IF(I24&lt;H24,OFFSET(Очки!$A$20,2+H24-I24,IF(G24=1,13-H24,10+G24)),0)</f>
        <v>0</v>
      </c>
      <c r="Q24" s="39"/>
      <c r="R24" s="90"/>
      <c r="S24" s="102">
        <f ca="1">SUM(J24:R24)</f>
        <v>8.5</v>
      </c>
    </row>
    <row r="25" spans="1:19" ht="15.75">
      <c r="A25" s="40">
        <f ca="1">RANK(S25,S$6:OFFSET(S$6,0,0,COUNTA(B$6:B$30)))</f>
        <v>19</v>
      </c>
      <c r="B25" s="47" t="s">
        <v>277</v>
      </c>
      <c r="C25" s="33" t="s">
        <v>44</v>
      </c>
      <c r="D25" s="42">
        <v>3</v>
      </c>
      <c r="E25" s="43">
        <v>1</v>
      </c>
      <c r="F25" s="44">
        <v>3</v>
      </c>
      <c r="G25" s="45">
        <v>3</v>
      </c>
      <c r="H25" s="46">
        <v>2</v>
      </c>
      <c r="I25" s="43">
        <v>4</v>
      </c>
      <c r="J25" s="95"/>
      <c r="K25" s="89">
        <f ca="1">OFFSET(Очки!$A$2,F25,D25+OFFSET(Очки!$A$18,0,$C$31-1)-1)</f>
        <v>4.5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3.5</v>
      </c>
      <c r="P25" s="39">
        <f ca="1">IF(I25&lt;H25,OFFSET(Очки!$A$20,2+H25-I25,IF(G25=1,13-H25,10+G25)),0)</f>
        <v>0</v>
      </c>
      <c r="Q25" s="39"/>
      <c r="R25" s="90"/>
      <c r="S25" s="102">
        <f ca="1">SUM(J25:R25)</f>
        <v>8</v>
      </c>
    </row>
    <row r="26" spans="1:19" ht="15.75">
      <c r="A26" s="40">
        <f ca="1">RANK(S26,S$6:OFFSET(S$6,0,0,COUNTA(B$6:B$30)))</f>
        <v>20</v>
      </c>
      <c r="B26" s="47" t="s">
        <v>273</v>
      </c>
      <c r="C26" s="33">
        <v>10</v>
      </c>
      <c r="D26" s="42">
        <v>3</v>
      </c>
      <c r="E26" s="43">
        <v>6</v>
      </c>
      <c r="F26" s="44">
        <v>7</v>
      </c>
      <c r="G26" s="45">
        <v>3</v>
      </c>
      <c r="H26" s="46">
        <v>1</v>
      </c>
      <c r="I26" s="43">
        <v>4</v>
      </c>
      <c r="J26" s="95"/>
      <c r="K26" s="89">
        <f ca="1">OFFSET(Очки!$A$2,F26,D26+OFFSET(Очки!$A$18,0,$C$31-1)-1)</f>
        <v>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3.5</v>
      </c>
      <c r="P26" s="39">
        <f ca="1">IF(I26&lt;H26,OFFSET(Очки!$A$20,2+H26-I26,IF(G26=1,13-H26,10+G26)),0)</f>
        <v>0</v>
      </c>
      <c r="Q26" s="39"/>
      <c r="R26" s="90"/>
      <c r="S26" s="102">
        <f ca="1">SUM(J26:R26)</f>
        <v>5</v>
      </c>
    </row>
    <row r="27" spans="1:19" ht="15.75">
      <c r="A27" s="40">
        <f ca="1">RANK(S27,S$6:OFFSET(S$6,0,0,COUNTA(B$6:B$30)))</f>
        <v>20</v>
      </c>
      <c r="B27" s="48" t="s">
        <v>272</v>
      </c>
      <c r="C27" s="33">
        <v>15</v>
      </c>
      <c r="D27" s="42">
        <v>3</v>
      </c>
      <c r="E27" s="43">
        <v>2</v>
      </c>
      <c r="F27" s="44">
        <v>4</v>
      </c>
      <c r="G27" s="45">
        <v>3</v>
      </c>
      <c r="H27" s="46">
        <v>6</v>
      </c>
      <c r="I27" s="43">
        <v>7</v>
      </c>
      <c r="J27" s="95"/>
      <c r="K27" s="89">
        <f ca="1">OFFSET(Очки!$A$2,F27,D27+OFFSET(Очки!$A$18,0,$C$31-1)-1)</f>
        <v>3.5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1.5</v>
      </c>
      <c r="P27" s="39">
        <f ca="1">IF(I27&lt;H27,OFFSET(Очки!$A$20,2+H27-I27,IF(G27=1,13-H27,10+G27)),0)</f>
        <v>0</v>
      </c>
      <c r="Q27" s="39"/>
      <c r="R27" s="90"/>
      <c r="S27" s="102">
        <f ca="1">SUM(J27:R27)</f>
        <v>5</v>
      </c>
    </row>
    <row r="28" spans="1:19" ht="15.75">
      <c r="A28" s="40">
        <f ca="1">RANK(S28,S$6:OFFSET(S$6,0,0,COUNTA(B$6:B$30)))</f>
        <v>22</v>
      </c>
      <c r="B28" s="47" t="s">
        <v>275</v>
      </c>
      <c r="C28" s="33" t="s">
        <v>44</v>
      </c>
      <c r="D28" s="42">
        <v>3</v>
      </c>
      <c r="E28" s="43">
        <v>7</v>
      </c>
      <c r="F28" s="44">
        <v>6</v>
      </c>
      <c r="G28" s="45">
        <v>3</v>
      </c>
      <c r="H28" s="46">
        <v>3</v>
      </c>
      <c r="I28" s="43">
        <v>6</v>
      </c>
      <c r="J28" s="95"/>
      <c r="K28" s="89">
        <f ca="1">OFFSET(Очки!$A$2,F28,D28+OFFSET(Очки!$A$18,0,$C$31-1)-1)</f>
        <v>2</v>
      </c>
      <c r="L28" s="39">
        <f ca="1">IF(F28&lt;E28,OFFSET(Очки!$A$20,2+E28-F28,IF(D28=1,13-E28,10+D28)),0)</f>
        <v>0.5</v>
      </c>
      <c r="M28" s="39"/>
      <c r="N28" s="92"/>
      <c r="O28" s="89">
        <f ca="1">OFFSET(Очки!$A$2,I28,G28+OFFSET(Очки!$A$18,0,$C$31-1)-1)</f>
        <v>2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4.5</v>
      </c>
    </row>
    <row r="29" spans="1:19" ht="15.75">
      <c r="A29" s="40">
        <f ca="1">RANK(S29,S$6:OFFSET(S$6,0,0,COUNTA(B$6:B$30)))</f>
        <v>23</v>
      </c>
      <c r="B29" s="47" t="s">
        <v>271</v>
      </c>
      <c r="C29" s="33" t="s">
        <v>44</v>
      </c>
      <c r="D29" s="49">
        <v>3</v>
      </c>
      <c r="E29" s="50">
        <v>4</v>
      </c>
      <c r="F29" s="51">
        <v>2</v>
      </c>
      <c r="G29" s="45">
        <v>3</v>
      </c>
      <c r="H29" s="52">
        <v>5</v>
      </c>
      <c r="I29" s="50">
        <v>3</v>
      </c>
      <c r="J29" s="95"/>
      <c r="K29" s="89">
        <f ca="1">OFFSET(Очки!$A$2,F29,D29+OFFSET(Очки!$A$18,0,$C$31-1)-1)</f>
        <v>5.5</v>
      </c>
      <c r="L29" s="39">
        <f ca="1">IF(F29&lt;E29,OFFSET(Очки!$A$20,2+E29-F29,IF(D29=1,13-E29,10+D29)),0)</f>
        <v>1</v>
      </c>
      <c r="M29" s="39"/>
      <c r="N29" s="92"/>
      <c r="O29" s="89">
        <f ca="1">OFFSET(Очки!$A$2,I29,G29+OFFSET(Очки!$A$18,0,$C$31-1)-1)</f>
        <v>4.5</v>
      </c>
      <c r="P29" s="39">
        <f ca="1">IF(I29&lt;H29,OFFSET(Очки!$A$20,2+H29-I29,IF(G29=1,13-H29,10+G29)),0)</f>
        <v>1</v>
      </c>
      <c r="Q29" s="39"/>
      <c r="R29" s="90">
        <f>-2-2-4</f>
        <v>-8</v>
      </c>
      <c r="S29" s="102">
        <f ca="1">SUM(J29:R29)</f>
        <v>4</v>
      </c>
    </row>
    <row r="30" spans="1:19" ht="16.5" thickBot="1">
      <c r="A30" s="40">
        <f ca="1">RANK(S30,S$6:OFFSET(S$6,0,0,COUNTA(B$6:B$30)))</f>
        <v>24</v>
      </c>
      <c r="B30" s="128" t="s">
        <v>278</v>
      </c>
      <c r="C30" s="54" t="s">
        <v>44</v>
      </c>
      <c r="D30" s="119">
        <v>3</v>
      </c>
      <c r="E30" s="121">
        <v>8</v>
      </c>
      <c r="F30" s="122">
        <v>8</v>
      </c>
      <c r="G30" s="124">
        <v>3</v>
      </c>
      <c r="H30" s="125">
        <v>8</v>
      </c>
      <c r="I30" s="121">
        <v>8</v>
      </c>
      <c r="J30" s="126"/>
      <c r="K30" s="55">
        <f ca="1">OFFSET(Очки!$A$2,F30,D30+OFFSET(Очки!$A$18,0,$C$31-1)-1)</f>
        <v>1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1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2</v>
      </c>
    </row>
    <row r="31" spans="1:19" ht="15.75">
      <c r="A31" s="60"/>
      <c r="B31" s="61" t="s">
        <v>45</v>
      </c>
      <c r="C31" s="61">
        <f>COUNTA(B6:B30)</f>
        <v>25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30">
    <sortCondition ref="A6:A30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4" zoomScale="80" zoomScaleNormal="80" workbookViewId="0">
      <selection activeCell="B7" sqref="B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RANK(S6,S$6:OFFSET(S$6,0,0,COUNTA(B$6:B$30)))</f>
        <v>1</v>
      </c>
      <c r="B6" s="85" t="s">
        <v>170</v>
      </c>
      <c r="C6" s="100" t="s">
        <v>44</v>
      </c>
      <c r="D6" s="34">
        <v>1</v>
      </c>
      <c r="E6" s="35">
        <v>5</v>
      </c>
      <c r="F6" s="36">
        <v>5</v>
      </c>
      <c r="G6" s="37"/>
      <c r="H6" s="38"/>
      <c r="I6" s="35"/>
      <c r="J6" s="94"/>
      <c r="K6" s="86">
        <f ca="1">OFFSET(Очки!$A$2,F6,D6+OFFSET(Очки!$A$18,0,$C$31-1)-1)</f>
        <v>11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OFFSET(Очки!$A$2,I6,G6+OFFSET(Очки!$A$18,0,$C$31-1)-1)</f>
        <v>0</v>
      </c>
      <c r="P6" s="87">
        <f ca="1">IF(I6&lt;H6,OFFSET(Очки!$A$20,2+H6-I6,IF(G6=1,13-H6,10+G6)),0)</f>
        <v>0</v>
      </c>
      <c r="Q6" s="87"/>
      <c r="R6" s="88"/>
      <c r="S6" s="101">
        <f t="shared" ref="S6:S30" ca="1" si="0">SUM(J6:R6)</f>
        <v>11</v>
      </c>
    </row>
    <row r="7" spans="1:19" ht="15.75">
      <c r="A7" s="40" t="e">
        <f ca="1">RANK(S7,S$6:OFFSET(S$6,0,0,COUNTA(B$6:B$30)))</f>
        <v>#N/A</v>
      </c>
      <c r="B7" s="41"/>
      <c r="C7" s="33" t="s">
        <v>44</v>
      </c>
      <c r="D7" s="42"/>
      <c r="E7" s="43"/>
      <c r="F7" s="44"/>
      <c r="G7" s="45"/>
      <c r="H7" s="46"/>
      <c r="I7" s="43"/>
      <c r="J7" s="95"/>
      <c r="K7" s="89">
        <f ca="1">OFFSET(Очки!$A$2,F7,D7+OFFSET(Очки!$A$18,0,$C$31-1)-1)</f>
        <v>0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OFFSET(Очки!$A$2,I7,G7+OFFSET(Очки!$A$18,0,$C$31-1)-1)</f>
        <v>0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0</v>
      </c>
    </row>
    <row r="8" spans="1:19" ht="15.75">
      <c r="A8" s="40" t="e">
        <f ca="1">RANK(S8,S$6:OFFSET(S$6,0,0,COUNTA(B$6:B$30)))</f>
        <v>#N/A</v>
      </c>
      <c r="B8" s="47"/>
      <c r="C8" s="33" t="s">
        <v>44</v>
      </c>
      <c r="D8" s="42"/>
      <c r="E8" s="43"/>
      <c r="F8" s="44"/>
      <c r="G8" s="45"/>
      <c r="H8" s="46"/>
      <c r="I8" s="43"/>
      <c r="J8" s="95"/>
      <c r="K8" s="89">
        <f ca="1">OFFSET(Очки!$A$2,F8,D8+OFFSET(Очки!$A$18,0,$C$31-1)-1)</f>
        <v>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0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0</v>
      </c>
    </row>
    <row r="9" spans="1:19" ht="15.75">
      <c r="A9" s="40" t="e">
        <f ca="1">RANK(S9,S$6:OFFSET(S$6,0,0,COUNTA(B$6:B$30)))</f>
        <v>#N/A</v>
      </c>
      <c r="B9" s="48"/>
      <c r="C9" s="33" t="s">
        <v>44</v>
      </c>
      <c r="D9" s="42"/>
      <c r="E9" s="43"/>
      <c r="F9" s="44"/>
      <c r="G9" s="45"/>
      <c r="H9" s="46"/>
      <c r="I9" s="43"/>
      <c r="J9" s="95"/>
      <c r="K9" s="89">
        <f ca="1">OFFSET(Очки!$A$2,F9,D9+OFFSET(Очки!$A$18,0,$C$31-1)-1)</f>
        <v>0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0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0</v>
      </c>
    </row>
    <row r="10" spans="1:19" ht="15.75">
      <c r="A10" s="40" t="e">
        <f ca="1">RANK(S10,S$6:OFFSET(S$6,0,0,COUNTA(B$6:B$30)))</f>
        <v>#N/A</v>
      </c>
      <c r="B10" s="48"/>
      <c r="C10" s="33" t="s">
        <v>44</v>
      </c>
      <c r="D10" s="42"/>
      <c r="E10" s="43"/>
      <c r="F10" s="44"/>
      <c r="G10" s="45"/>
      <c r="H10" s="46"/>
      <c r="I10" s="43"/>
      <c r="J10" s="95"/>
      <c r="K10" s="89">
        <f ca="1">OFFSET(Очки!$A$2,F10,D10+OFFSET(Очки!$A$18,0,$C$31-1)-1)</f>
        <v>0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0</v>
      </c>
    </row>
    <row r="11" spans="1:19" ht="15.75">
      <c r="A11" s="40" t="e">
        <f ca="1">RANK(S11,S$6:OFFSET(S$6,0,0,COUNTA(B$6:B$30)))</f>
        <v>#N/A</v>
      </c>
      <c r="B11" s="48"/>
      <c r="C11" s="33" t="s">
        <v>44</v>
      </c>
      <c r="D11" s="42"/>
      <c r="E11" s="43"/>
      <c r="F11" s="44"/>
      <c r="G11" s="45"/>
      <c r="H11" s="46"/>
      <c r="I11" s="43"/>
      <c r="J11" s="95"/>
      <c r="K11" s="89">
        <f ca="1">OFFSET(Очки!$A$2,F11,D11+OFFSET(Очки!$A$18,0,$C$31-1)-1)</f>
        <v>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0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0</v>
      </c>
    </row>
    <row r="12" spans="1:19" ht="15.75">
      <c r="A12" s="40" t="e">
        <f ca="1">RANK(S12,S$6:OFFSET(S$6,0,0,COUNTA(B$6:B$30)))</f>
        <v>#N/A</v>
      </c>
      <c r="B12" s="48"/>
      <c r="C12" s="33" t="s">
        <v>44</v>
      </c>
      <c r="D12" s="42"/>
      <c r="E12" s="43"/>
      <c r="F12" s="44"/>
      <c r="G12" s="45"/>
      <c r="H12" s="46"/>
      <c r="I12" s="43"/>
      <c r="J12" s="95"/>
      <c r="K12" s="89">
        <f ca="1">OFFSET(Очки!$A$2,F12,D12+OFFSET(Очки!$A$18,0,$C$31-1)-1)</f>
        <v>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0</v>
      </c>
    </row>
    <row r="13" spans="1:19" ht="15.75">
      <c r="A13" s="40" t="e">
        <f ca="1">RANK(S13,S$6:OFFSET(S$6,0,0,COUNTA(B$6:B$30)))</f>
        <v>#N/A</v>
      </c>
      <c r="B13" s="47"/>
      <c r="C13" s="33" t="s">
        <v>44</v>
      </c>
      <c r="D13" s="42"/>
      <c r="E13" s="43"/>
      <c r="F13" s="44"/>
      <c r="G13" s="45"/>
      <c r="H13" s="46"/>
      <c r="I13" s="43"/>
      <c r="J13" s="95"/>
      <c r="K13" s="89">
        <f ca="1">OFFSET(Очки!$A$2,F13,D13+OFFSET(Очки!$A$18,0,$C$31-1)-1)</f>
        <v>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0</v>
      </c>
    </row>
    <row r="14" spans="1:19" ht="15.75">
      <c r="A14" s="40" t="e">
        <f ca="1">RANK(S14,S$6:OFFSET(S$6,0,0,COUNTA(B$6:B$30)))</f>
        <v>#N/A</v>
      </c>
      <c r="B14" s="47"/>
      <c r="C14" s="33" t="s">
        <v>44</v>
      </c>
      <c r="D14" s="42"/>
      <c r="E14" s="43"/>
      <c r="F14" s="44"/>
      <c r="G14" s="45"/>
      <c r="H14" s="46"/>
      <c r="I14" s="43"/>
      <c r="J14" s="95"/>
      <c r="K14" s="89">
        <f ca="1">OFFSET(Очки!$A$2,F14,D14+OFFSET(Очки!$A$18,0,$C$31-1)-1)</f>
        <v>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0</v>
      </c>
    </row>
    <row r="15" spans="1:19" ht="15.75">
      <c r="A15" s="40" t="e">
        <f ca="1">RANK(S15,S$6:OFFSET(S$6,0,0,COUNTA(B$6:B$30)))</f>
        <v>#N/A</v>
      </c>
      <c r="B15" s="47"/>
      <c r="C15" s="33" t="s">
        <v>44</v>
      </c>
      <c r="D15" s="42"/>
      <c r="E15" s="43"/>
      <c r="F15" s="44"/>
      <c r="G15" s="45"/>
      <c r="H15" s="46"/>
      <c r="I15" s="43"/>
      <c r="J15" s="95"/>
      <c r="K15" s="89">
        <f ca="1">OFFSET(Очки!$A$2,F15,D15+OFFSET(Очки!$A$18,0,$C$31-1)-1)</f>
        <v>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0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0</v>
      </c>
    </row>
    <row r="16" spans="1:19" ht="15.75">
      <c r="A16" s="40" t="e">
        <f ca="1">RANK(S16,S$6:OFFSET(S$6,0,0,COUNTA(B$6:B$30)))</f>
        <v>#N/A</v>
      </c>
      <c r="B16" s="32"/>
      <c r="C16" s="33" t="s">
        <v>44</v>
      </c>
      <c r="D16" s="42"/>
      <c r="E16" s="43"/>
      <c r="F16" s="44"/>
      <c r="G16" s="45"/>
      <c r="H16" s="46"/>
      <c r="I16" s="43"/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0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0</v>
      </c>
    </row>
    <row r="17" spans="1:19" ht="15.75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0</v>
      </c>
    </row>
    <row r="18" spans="1:19" ht="15.75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0</v>
      </c>
    </row>
    <row r="19" spans="1:19" ht="15.75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0</v>
      </c>
    </row>
    <row r="20" spans="1:19" ht="15.75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0</v>
      </c>
    </row>
    <row r="21" spans="1:19" ht="15.75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45</v>
      </c>
      <c r="C31" s="61">
        <f>COUNTA(B6:B30)</f>
        <v>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31"/>
  <sheetViews>
    <sheetView topLeftCell="A3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2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RANK(S6,S$6:OFFSET(S$6,0,0,COUNTA(B$6:B$30)))</f>
        <v>1</v>
      </c>
      <c r="B6" s="107" t="s">
        <v>64</v>
      </c>
      <c r="C6" s="100">
        <v>10</v>
      </c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OFFSET(Очки!$A$2,F6,D6+OFFSET(Очки!$A$18,0,$C$31-1)-1)</f>
        <v>15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OFFSET(Очки!$A$2,I6,G6+OFFSET(Очки!$A$18,0,$C$31-1)-1)</f>
        <v>14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15" ca="1" si="0">SUM(J6:R6)</f>
        <v>31.7</v>
      </c>
    </row>
    <row r="7" spans="1:19" ht="15.75">
      <c r="A7" s="40">
        <f ca="1">RANK(S7,S$6:OFFSET(S$6,0,0,COUNTA(B$6:B$30)))</f>
        <v>2</v>
      </c>
      <c r="B7" s="47" t="s">
        <v>88</v>
      </c>
      <c r="C7" s="33" t="s">
        <v>44</v>
      </c>
      <c r="D7" s="42">
        <v>1</v>
      </c>
      <c r="E7" s="43">
        <v>7</v>
      </c>
      <c r="F7" s="44">
        <v>7</v>
      </c>
      <c r="G7" s="45">
        <v>1</v>
      </c>
      <c r="H7" s="46">
        <v>8</v>
      </c>
      <c r="I7" s="43">
        <v>5</v>
      </c>
      <c r="J7" s="95">
        <v>2</v>
      </c>
      <c r="K7" s="89">
        <f ca="1">OFFSET(Очки!$A$2,F7,D7+OFFSET(Очки!$A$18,0,$C$31-1)-1)</f>
        <v>10</v>
      </c>
      <c r="L7" s="39">
        <f ca="1">IF(F7&lt;E7,OFFSET(Очки!$A$20,2+E7-F7,IF(D7=1,13-E7,10+D7)),0)</f>
        <v>0</v>
      </c>
      <c r="M7" s="39">
        <v>2.5</v>
      </c>
      <c r="N7" s="92"/>
      <c r="O7" s="89">
        <f ca="1">OFFSET(Очки!$A$2,I7,G7+OFFSET(Очки!$A$18,0,$C$31-1)-1)</f>
        <v>11</v>
      </c>
      <c r="P7" s="39">
        <f ca="1">IF(I7&lt;H7,OFFSET(Очки!$A$20,2+H7-I7,IF(G7=1,13-H7,10+G7)),0)</f>
        <v>3.3</v>
      </c>
      <c r="Q7" s="39">
        <v>2.5</v>
      </c>
      <c r="R7" s="90"/>
      <c r="S7" s="102">
        <f t="shared" ca="1" si="0"/>
        <v>31.3</v>
      </c>
    </row>
    <row r="8" spans="1:19" ht="15.75">
      <c r="A8" s="40">
        <f ca="1">RANK(S8,S$6:OFFSET(S$6,0,0,COUNTA(B$6:B$30)))</f>
        <v>3</v>
      </c>
      <c r="B8" s="47" t="s">
        <v>77</v>
      </c>
      <c r="C8" s="33" t="s">
        <v>44</v>
      </c>
      <c r="D8" s="42">
        <v>1</v>
      </c>
      <c r="E8" s="43">
        <v>8</v>
      </c>
      <c r="F8" s="44">
        <v>6</v>
      </c>
      <c r="G8" s="45">
        <v>1</v>
      </c>
      <c r="H8" s="46">
        <v>6</v>
      </c>
      <c r="I8" s="43">
        <v>2</v>
      </c>
      <c r="J8" s="95">
        <v>2.5</v>
      </c>
      <c r="K8" s="89">
        <f ca="1">OFFSET(Очки!$A$2,F8,D8+OFFSET(Очки!$A$18,0,$C$31-1)-1)</f>
        <v>10.5</v>
      </c>
      <c r="L8" s="39">
        <f ca="1">IF(F8&lt;E8,OFFSET(Очки!$A$20,2+E8-F8,IF(D8=1,13-E8,10+D8)),0)</f>
        <v>2.2999999999999998</v>
      </c>
      <c r="M8" s="39">
        <v>1.5</v>
      </c>
      <c r="N8" s="92"/>
      <c r="O8" s="89">
        <f ca="1">OFFSET(Очки!$A$2,I8,G8+OFFSET(Очки!$A$18,0,$C$31-1)-1)</f>
        <v>14</v>
      </c>
      <c r="P8" s="39">
        <f ca="1">IF(I8&lt;H8,OFFSET(Очки!$A$20,2+H8-I8,IF(G8=1,13-H8,10+G8)),0)</f>
        <v>3.4000000000000004</v>
      </c>
      <c r="Q8" s="39">
        <v>1</v>
      </c>
      <c r="R8" s="90">
        <v>-4</v>
      </c>
      <c r="S8" s="102">
        <f t="shared" ca="1" si="0"/>
        <v>31.200000000000003</v>
      </c>
    </row>
    <row r="9" spans="1:19" ht="15.75" hidden="1">
      <c r="A9" s="40">
        <f ca="1">RANK(S9,S$6:OFFSET(S$6,0,0,COUNTA(B$6:B$30)))</f>
        <v>4</v>
      </c>
      <c r="B9" s="47" t="s">
        <v>85</v>
      </c>
      <c r="C9" s="33" t="s">
        <v>44</v>
      </c>
      <c r="D9" s="42">
        <v>1</v>
      </c>
      <c r="E9" s="43">
        <v>6</v>
      </c>
      <c r="F9" s="44">
        <v>4</v>
      </c>
      <c r="G9" s="45">
        <v>1</v>
      </c>
      <c r="H9" s="46">
        <v>7</v>
      </c>
      <c r="I9" s="43">
        <v>6</v>
      </c>
      <c r="J9" s="95">
        <v>1.5</v>
      </c>
      <c r="K9" s="89">
        <f ca="1">OFFSET(Очки!$A$2,F9,D9+OFFSET(Очки!$A$18,0,$C$31-1)-1)</f>
        <v>12</v>
      </c>
      <c r="L9" s="39">
        <f ca="1">IF(F9&lt;E9,OFFSET(Очки!$A$20,2+E9-F9,IF(D9=1,13-E9,10+D9)),0)</f>
        <v>1.9</v>
      </c>
      <c r="M9" s="39">
        <v>2</v>
      </c>
      <c r="N9" s="92"/>
      <c r="O9" s="89">
        <f ca="1">OFFSET(Очки!$A$2,I9,G9+OFFSET(Очки!$A$18,0,$C$31-1)-1)</f>
        <v>10.5</v>
      </c>
      <c r="P9" s="39">
        <f ca="1">IF(I9&lt;H9,OFFSET(Очки!$A$20,2+H9-I9,IF(G9=1,13-H9,10+G9)),0)</f>
        <v>1.1000000000000001</v>
      </c>
      <c r="Q9" s="39">
        <v>1.5</v>
      </c>
      <c r="R9" s="90"/>
      <c r="S9" s="102">
        <f t="shared" ca="1" si="0"/>
        <v>30.5</v>
      </c>
    </row>
    <row r="10" spans="1:19" ht="15.75">
      <c r="A10" s="40">
        <f ca="1">RANK(S10,S$6:OFFSET(S$6,0,0,COUNTA(B$6:B$30)))</f>
        <v>5</v>
      </c>
      <c r="B10" s="32" t="s">
        <v>74</v>
      </c>
      <c r="C10" s="33">
        <v>12.5</v>
      </c>
      <c r="D10" s="42">
        <v>1</v>
      </c>
      <c r="E10" s="43">
        <v>4</v>
      </c>
      <c r="F10" s="44">
        <v>2</v>
      </c>
      <c r="G10" s="45">
        <v>1</v>
      </c>
      <c r="H10" s="46">
        <v>3</v>
      </c>
      <c r="I10" s="43">
        <v>4</v>
      </c>
      <c r="J10" s="95">
        <v>0.5</v>
      </c>
      <c r="K10" s="89">
        <f ca="1">OFFSET(Очки!$A$2,F10,D10+OFFSET(Очки!$A$18,0,$C$31-1)-1)</f>
        <v>14</v>
      </c>
      <c r="L10" s="39">
        <f ca="1">IF(F10&lt;E10,OFFSET(Очки!$A$20,2+E10-F10,IF(D10=1,13-E10,10+D10)),0)</f>
        <v>1.5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</v>
      </c>
    </row>
    <row r="11" spans="1:19" ht="15.75">
      <c r="A11" s="40">
        <f ca="1">RANK(S11,S$6:OFFSET(S$6,0,0,COUNTA(B$6:B$30)))</f>
        <v>6</v>
      </c>
      <c r="B11" s="47" t="s">
        <v>78</v>
      </c>
      <c r="C11" s="33" t="s">
        <v>44</v>
      </c>
      <c r="D11" s="42">
        <v>1</v>
      </c>
      <c r="E11" s="43">
        <v>5</v>
      </c>
      <c r="F11" s="44">
        <v>4</v>
      </c>
      <c r="G11" s="45">
        <v>1</v>
      </c>
      <c r="H11" s="46">
        <v>4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0.5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24.9</v>
      </c>
    </row>
    <row r="12" spans="1:19" ht="15.75">
      <c r="A12" s="40">
        <f ca="1">RANK(S12,S$6:OFFSET(S$6,0,0,COUNTA(B$6:B$30)))</f>
        <v>7</v>
      </c>
      <c r="B12" s="47" t="s">
        <v>89</v>
      </c>
      <c r="C12" s="33">
        <v>5</v>
      </c>
      <c r="D12" s="42">
        <v>2</v>
      </c>
      <c r="E12" s="43">
        <v>7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OFFSET(Очки!$A$2,F12,D12+OFFSET(Очки!$A$18,0,$C$31-1)-1)</f>
        <v>7</v>
      </c>
      <c r="L12" s="39">
        <f ca="1">IF(F12&lt;E12,OFFSET(Очки!$A$20,2+E12-F12,IF(D12=1,13-E12,10+D12)),0)</f>
        <v>2.8</v>
      </c>
      <c r="M12" s="39"/>
      <c r="N12" s="92"/>
      <c r="O12" s="89">
        <f ca="1">OFFSET(Очки!$A$2,I12,G12+OFFSET(Очки!$A$18,0,$C$31-1)-1)</f>
        <v>15</v>
      </c>
      <c r="P12" s="39">
        <f ca="1">IF(I12&lt;H12,OFFSET(Очки!$A$20,2+H12-I12,IF(G12=1,13-H12,10+G12)),0)</f>
        <v>0</v>
      </c>
      <c r="Q12" s="39"/>
      <c r="R12" s="90">
        <v>-4</v>
      </c>
      <c r="S12" s="102">
        <f t="shared" ca="1" si="0"/>
        <v>20.8</v>
      </c>
    </row>
    <row r="13" spans="1:19" ht="15.75">
      <c r="A13" s="40">
        <f ca="1">RANK(S13,S$6:OFFSET(S$6,0,0,COUNTA(B$6:B$30)))</f>
        <v>8</v>
      </c>
      <c r="B13" s="47" t="s">
        <v>53</v>
      </c>
      <c r="C13" s="33">
        <v>2.5</v>
      </c>
      <c r="D13" s="42">
        <v>1</v>
      </c>
      <c r="E13" s="43">
        <v>3</v>
      </c>
      <c r="F13" s="44">
        <v>3</v>
      </c>
      <c r="G13" s="45">
        <v>1</v>
      </c>
      <c r="H13" s="46">
        <v>5</v>
      </c>
      <c r="I13" s="43">
        <v>8</v>
      </c>
      <c r="J13" s="95"/>
      <c r="K13" s="89">
        <f ca="1">OFFSET(Очки!$A$2,F13,D13+OFFSET(Очки!$A$18,0,$C$31-1)-1)</f>
        <v>13</v>
      </c>
      <c r="L13" s="39">
        <f ca="1">IF(F13&lt;E13,OFFSET(Очки!$A$20,2+E13-F13,IF(D13=1,13-E13,10+D13)),0)</f>
        <v>0</v>
      </c>
      <c r="M13" s="39">
        <v>1</v>
      </c>
      <c r="N13" s="92">
        <v>-3</v>
      </c>
      <c r="O13" s="89">
        <f ca="1">OFFSET(Очки!$A$2,I13,G13+OFFSET(Очки!$A$18,0,$C$31-1)-1)</f>
        <v>9.5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f ca="1">RANK(S14,S$6:OFFSET(S$6,0,0,COUNTA(B$6:B$30)))</f>
        <v>9</v>
      </c>
      <c r="B14" s="41" t="s">
        <v>75</v>
      </c>
      <c r="C14" s="33" t="s">
        <v>44</v>
      </c>
      <c r="D14" s="42">
        <v>2</v>
      </c>
      <c r="E14" s="43">
        <v>2</v>
      </c>
      <c r="F14" s="44">
        <v>1</v>
      </c>
      <c r="G14" s="45">
        <v>2</v>
      </c>
      <c r="H14" s="46">
        <v>3</v>
      </c>
      <c r="I14" s="43">
        <v>2</v>
      </c>
      <c r="J14" s="95"/>
      <c r="K14" s="89">
        <f ca="1">OFFSET(Очки!$A$2,F14,D14+OFFSET(Очки!$A$18,0,$C$31-1)-1)</f>
        <v>9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OFFSET(Очки!$A$2,I14,G14+OFFSET(Очки!$A$18,0,$C$31-1)-1)</f>
        <v>8</v>
      </c>
      <c r="P14" s="39">
        <f ca="1">IF(I14&lt;H14,OFFSET(Очки!$A$20,2+H14-I14,IF(G14=1,13-H14,10+G14)),0)</f>
        <v>0.7</v>
      </c>
      <c r="Q14" s="39">
        <v>0.5</v>
      </c>
      <c r="R14" s="90"/>
      <c r="S14" s="102">
        <f t="shared" ca="1" si="0"/>
        <v>18.899999999999999</v>
      </c>
    </row>
    <row r="15" spans="1:19" ht="15.75">
      <c r="A15" s="40">
        <f ca="1">RANK(S15,S$6:OFFSET(S$6,0,0,COUNTA(B$6:B$30)))</f>
        <v>10</v>
      </c>
      <c r="B15" s="48" t="s">
        <v>79</v>
      </c>
      <c r="C15" s="33" t="s">
        <v>44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43">
        <v>2</v>
      </c>
      <c r="J15" s="95"/>
      <c r="K15" s="89">
        <f ca="1">OFFSET(Очки!$A$2,F15,D15+OFFSET(Очки!$A$18,0,$C$31-1)-1)</f>
        <v>8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8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17.399999999999999</v>
      </c>
    </row>
    <row r="16" spans="1:19" ht="15.75">
      <c r="A16" s="40">
        <f ca="1">RANK(S16,S$6:OFFSET(S$6,0,0,COUNTA(B$6:B$30)))</f>
        <v>13</v>
      </c>
      <c r="B16" s="47" t="s">
        <v>73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0</v>
      </c>
      <c r="Q16" s="39"/>
      <c r="R16" s="90"/>
      <c r="S16" s="102">
        <f t="shared" ref="S16:S27" ca="1" si="1">SUM(J16:R16)</f>
        <v>11</v>
      </c>
    </row>
    <row r="17" spans="1:19" ht="15.75">
      <c r="A17" s="40">
        <f ca="1">RANK(S17,S$6:OFFSET(S$6,0,0,COUNTA(B$6:B$30)))</f>
        <v>12</v>
      </c>
      <c r="B17" s="48" t="s">
        <v>76</v>
      </c>
      <c r="C17" s="33" t="s">
        <v>44</v>
      </c>
      <c r="D17" s="42">
        <v>2</v>
      </c>
      <c r="E17" s="43">
        <v>5</v>
      </c>
      <c r="F17" s="44">
        <v>4</v>
      </c>
      <c r="G17" s="45">
        <v>2</v>
      </c>
      <c r="H17" s="46">
        <v>7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5</v>
      </c>
      <c r="P17" s="39">
        <f ca="1">IF(I17&lt;H17,OFFSET(Очки!$A$20,2+H17-I17,IF(G17=1,13-H17,10+G17)),0)</f>
        <v>1.4</v>
      </c>
      <c r="Q17" s="39"/>
      <c r="R17" s="90"/>
      <c r="S17" s="102">
        <f t="shared" ca="1" si="1"/>
        <v>13.1</v>
      </c>
    </row>
    <row r="18" spans="1:19" ht="15.75">
      <c r="A18" s="40">
        <f ca="1">RANK(S18,S$6:OFFSET(S$6,0,0,COUNTA(B$6:B$30)))</f>
        <v>11</v>
      </c>
      <c r="B18" s="47" t="s">
        <v>84</v>
      </c>
      <c r="C18" s="33">
        <v>10</v>
      </c>
      <c r="D18" s="42">
        <v>1</v>
      </c>
      <c r="E18" s="43">
        <v>1</v>
      </c>
      <c r="F18" s="44">
        <v>8</v>
      </c>
      <c r="G18" s="45">
        <v>2</v>
      </c>
      <c r="H18" s="46">
        <v>2</v>
      </c>
      <c r="I18" s="43">
        <v>7</v>
      </c>
      <c r="J18" s="95"/>
      <c r="K18" s="89">
        <f ca="1">OFFSET(Очки!$A$2,F18,D18+OFFSET(Очки!$A$18,0,$C$31-1)-1)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13.5</v>
      </c>
    </row>
    <row r="19" spans="1:19" ht="15.75">
      <c r="A19" s="40">
        <f ca="1">RANK(S19,S$6:OFFSET(S$6,0,0,COUNTA(B$6:B$30)))</f>
        <v>14</v>
      </c>
      <c r="B19" s="48" t="s">
        <v>80</v>
      </c>
      <c r="C19" s="33" t="s">
        <v>44</v>
      </c>
      <c r="D19" s="42">
        <v>3</v>
      </c>
      <c r="E19" s="43">
        <v>6</v>
      </c>
      <c r="F19" s="44">
        <v>3</v>
      </c>
      <c r="G19" s="45">
        <v>2</v>
      </c>
      <c r="H19" s="46">
        <v>5</v>
      </c>
      <c r="I19" s="43">
        <v>4</v>
      </c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1.5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1"/>
        <v>8.1999999999999993</v>
      </c>
    </row>
    <row r="20" spans="1:19" ht="15.75">
      <c r="A20" s="40">
        <f ca="1">RANK(S20,S$6:OFFSET(S$6,0,0,COUNTA(B$6:B$30)))</f>
        <v>15</v>
      </c>
      <c r="B20" s="32" t="s">
        <v>82</v>
      </c>
      <c r="C20" s="33">
        <v>10</v>
      </c>
      <c r="D20" s="42">
        <v>3</v>
      </c>
      <c r="E20" s="43">
        <v>7</v>
      </c>
      <c r="F20" s="44">
        <v>2</v>
      </c>
      <c r="G20" s="45">
        <v>2</v>
      </c>
      <c r="H20" s="46">
        <v>6</v>
      </c>
      <c r="I20" s="43">
        <v>6</v>
      </c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OFFSET(Очки!$A$2,I20,G20+OFFSET(Очки!$A$18,0,$C$31-1)-1)</f>
        <v>4.5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7</v>
      </c>
    </row>
    <row r="21" spans="1:19" ht="15.75">
      <c r="A21" s="40">
        <f ca="1">RANK(S21,S$6:OFFSET(S$6,0,0,COUNTA(B$6:B$30)))</f>
        <v>15</v>
      </c>
      <c r="B21" s="48" t="s">
        <v>81</v>
      </c>
      <c r="C21" s="33">
        <v>12.5</v>
      </c>
      <c r="D21" s="42">
        <v>2</v>
      </c>
      <c r="E21" s="43">
        <v>4</v>
      </c>
      <c r="F21" s="44">
        <v>5</v>
      </c>
      <c r="G21" s="45">
        <v>3</v>
      </c>
      <c r="H21" s="46">
        <v>6</v>
      </c>
      <c r="I21" s="43">
        <v>2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2</v>
      </c>
      <c r="Q21" s="39"/>
      <c r="R21" s="90"/>
      <c r="S21" s="102">
        <f t="shared" ca="1" si="1"/>
        <v>7</v>
      </c>
    </row>
    <row r="22" spans="1:19" ht="15.75">
      <c r="A22" s="40">
        <f ca="1">RANK(S22,S$6:OFFSET(S$6,0,0,COUNTA(B$6:B$30)))</f>
        <v>17</v>
      </c>
      <c r="B22" s="108" t="s">
        <v>60</v>
      </c>
      <c r="C22" s="33">
        <v>5</v>
      </c>
      <c r="D22" s="42">
        <v>2</v>
      </c>
      <c r="E22" s="43">
        <v>3</v>
      </c>
      <c r="F22" s="44">
        <v>7</v>
      </c>
      <c r="G22" s="45">
        <v>3</v>
      </c>
      <c r="H22" s="46">
        <v>2</v>
      </c>
      <c r="I22" s="43">
        <v>1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0.5</v>
      </c>
      <c r="Q22" s="39"/>
      <c r="R22" s="90"/>
      <c r="S22" s="102">
        <f t="shared" ca="1" si="1"/>
        <v>4.5</v>
      </c>
    </row>
    <row r="23" spans="1:19" ht="15.75">
      <c r="A23" s="40">
        <f ca="1">RANK(S23,S$6:OFFSET(S$6,0,0,COUNTA(B$6:B$30)))</f>
        <v>20</v>
      </c>
      <c r="B23" s="47" t="s">
        <v>86</v>
      </c>
      <c r="C23" s="33" t="s">
        <v>44</v>
      </c>
      <c r="D23" s="42">
        <v>3</v>
      </c>
      <c r="E23" s="43">
        <v>4</v>
      </c>
      <c r="F23" s="44">
        <v>4</v>
      </c>
      <c r="G23" s="45">
        <v>3</v>
      </c>
      <c r="H23" s="46">
        <v>4</v>
      </c>
      <c r="I23" s="43">
        <v>3</v>
      </c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0.5</v>
      </c>
      <c r="Q23" s="39"/>
      <c r="R23" s="92"/>
      <c r="S23" s="102">
        <f t="shared" ca="1" si="1"/>
        <v>0.5</v>
      </c>
    </row>
    <row r="24" spans="1:19" ht="15.75">
      <c r="A24" s="40">
        <f ca="1">RANK(S24,S$6:OFFSET(S$6,0,0,COUNTA(B$6:B$30)))</f>
        <v>18</v>
      </c>
      <c r="B24" s="47" t="s">
        <v>91</v>
      </c>
      <c r="C24" s="33" t="s">
        <v>44</v>
      </c>
      <c r="D24" s="42">
        <v>2</v>
      </c>
      <c r="E24" s="43">
        <v>6</v>
      </c>
      <c r="F24" s="44">
        <v>6</v>
      </c>
      <c r="G24" s="45">
        <v>3</v>
      </c>
      <c r="H24" s="46">
        <v>5</v>
      </c>
      <c r="I24" s="43">
        <v>4</v>
      </c>
      <c r="J24" s="95"/>
      <c r="K24" s="89">
        <f ca="1">OFFSET(Очки!$A$2,F24,D24+OFFSET(Очки!$A$18,0,$C$31-1)-1)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0.5</v>
      </c>
      <c r="Q24" s="39"/>
      <c r="R24" s="92">
        <v>-4</v>
      </c>
      <c r="S24" s="102">
        <f t="shared" ca="1" si="1"/>
        <v>1</v>
      </c>
    </row>
    <row r="25" spans="1:19" ht="15.75">
      <c r="A25" s="40">
        <f ca="1">RANK(S25,S$6:OFFSET(S$6,0,0,COUNTA(B$6:B$30)))</f>
        <v>18</v>
      </c>
      <c r="B25" s="47" t="s">
        <v>87</v>
      </c>
      <c r="C25" s="33">
        <v>20</v>
      </c>
      <c r="D25" s="42">
        <v>3</v>
      </c>
      <c r="E25" s="43">
        <v>3</v>
      </c>
      <c r="F25" s="44">
        <v>5</v>
      </c>
      <c r="G25" s="45">
        <v>3</v>
      </c>
      <c r="H25" s="46">
        <v>7</v>
      </c>
      <c r="I25" s="43">
        <v>5</v>
      </c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1</v>
      </c>
      <c r="Q25" s="39"/>
      <c r="R25" s="92"/>
      <c r="S25" s="102">
        <f t="shared" ca="1" si="1"/>
        <v>1</v>
      </c>
    </row>
    <row r="26" spans="1:19" ht="15.75">
      <c r="A26" s="40">
        <f ca="1">RANK(S26,S$6:OFFSET(S$6,0,0,COUNTA(B$6:B$30)))</f>
        <v>21</v>
      </c>
      <c r="B26" s="47" t="s">
        <v>90</v>
      </c>
      <c r="C26" s="33">
        <v>17.5</v>
      </c>
      <c r="D26" s="42">
        <v>3</v>
      </c>
      <c r="E26" s="43">
        <v>2</v>
      </c>
      <c r="F26" s="44">
        <v>6</v>
      </c>
      <c r="G26" s="45">
        <v>3</v>
      </c>
      <c r="H26" s="46">
        <v>3</v>
      </c>
      <c r="I26" s="43">
        <v>4</v>
      </c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2"/>
      <c r="S26" s="102">
        <f t="shared" ca="1" si="1"/>
        <v>0</v>
      </c>
    </row>
    <row r="27" spans="1:19" ht="15.75">
      <c r="A27" s="40">
        <f ca="1">RANK(S27,S$6:OFFSET(S$6,0,0,COUNTA(B$6:B$30)))</f>
        <v>22</v>
      </c>
      <c r="B27" s="47" t="s">
        <v>83</v>
      </c>
      <c r="C27" s="33">
        <v>17.5</v>
      </c>
      <c r="D27" s="42">
        <v>3</v>
      </c>
      <c r="E27" s="43">
        <v>1</v>
      </c>
      <c r="F27" s="44">
        <v>7</v>
      </c>
      <c r="G27" s="45">
        <v>3</v>
      </c>
      <c r="H27" s="46">
        <v>1</v>
      </c>
      <c r="I27" s="43">
        <v>7</v>
      </c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2">
        <v>-4</v>
      </c>
      <c r="S27" s="102">
        <f t="shared" ca="1" si="1"/>
        <v>-4</v>
      </c>
    </row>
    <row r="28" spans="1:19" ht="15.75" hidden="1">
      <c r="A28" s="40">
        <f ca="1">RANK(S28,S$6:OFFSET(S$6,0,0,COUNTA(B$6:B$30)))</f>
        <v>21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 hidden="1">
      <c r="A29" s="40">
        <f ca="1">RANK(S29,S$6:OFFSET(S$6,0,0,COUNTA(B$6:B$30)))</f>
        <v>21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hidden="1" thickBot="1">
      <c r="A30" s="40">
        <f ca="1">RANK(S30,S$6:OFFSET(S$6,0,0,COUNTA(B$6:B$30)))</f>
        <v>21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22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6:S27">
    <sortCondition ref="A16:A27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0">
    <cfRule type="expression" dxfId="22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2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31"/>
  <sheetViews>
    <sheetView zoomScale="80" zoomScaleNormal="80" workbookViewId="0">
      <selection activeCell="A6" sqref="A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RANK(S6,S$6:OFFSET(S$6,0,0,COUNTA(B$6:B$30)))</f>
        <v>1</v>
      </c>
      <c r="B6" s="47" t="s">
        <v>98</v>
      </c>
      <c r="C6" s="33" t="s">
        <v>44</v>
      </c>
      <c r="D6" s="34">
        <v>1</v>
      </c>
      <c r="E6" s="35">
        <v>6</v>
      </c>
      <c r="F6" s="36">
        <v>4</v>
      </c>
      <c r="G6" s="37">
        <v>1</v>
      </c>
      <c r="H6" s="38">
        <v>10</v>
      </c>
      <c r="I6" s="35">
        <v>5</v>
      </c>
      <c r="J6" s="94"/>
      <c r="K6" s="86">
        <f ca="1">OFFSET(Очки!$A$2,F6,D6+OFFSET(Очки!$A$18,0,$C$31-1)-1)</f>
        <v>12</v>
      </c>
      <c r="L6" s="87">
        <f ca="1">IF(F6&lt;E6,OFFSET(Очки!$A$20,2+E6-F6,IF(D6=1,13-E6,10+D6)),0)</f>
        <v>1.9</v>
      </c>
      <c r="M6" s="87">
        <v>2.5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5.6999999999999993</v>
      </c>
      <c r="Q6" s="87">
        <v>1.5</v>
      </c>
      <c r="R6" s="88"/>
      <c r="S6" s="101">
        <f t="shared" ref="S6:S24" ca="1" si="0">SUM(J6:R6)</f>
        <v>34.599999999999994</v>
      </c>
    </row>
    <row r="7" spans="1:19" ht="15.75">
      <c r="A7" s="40">
        <f ca="1">RANK(S7,S$6:OFFSET(S$6,0,0,COUNTA(B$6:B$30)))</f>
        <v>2</v>
      </c>
      <c r="B7" s="47" t="s">
        <v>101</v>
      </c>
      <c r="C7" s="33" t="s">
        <v>44</v>
      </c>
      <c r="D7" s="42">
        <v>1</v>
      </c>
      <c r="E7" s="43">
        <v>9</v>
      </c>
      <c r="F7" s="44">
        <v>8</v>
      </c>
      <c r="G7" s="45">
        <v>1</v>
      </c>
      <c r="H7" s="46">
        <v>3</v>
      </c>
      <c r="I7" s="43">
        <v>1</v>
      </c>
      <c r="J7" s="95">
        <v>2</v>
      </c>
      <c r="K7" s="89">
        <f ca="1">OFFSET(Очки!$A$2,F7,D7+OFFSET(Очки!$A$18,0,$C$31-1)-1)</f>
        <v>9.5</v>
      </c>
      <c r="L7" s="39">
        <f ca="1">IF(F7&lt;E7,OFFSET(Очки!$A$20,2+E7-F7,IF(D7=1,13-E7,10+D7)),0)</f>
        <v>1.2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1.4</v>
      </c>
      <c r="Q7" s="39"/>
      <c r="R7" s="90"/>
      <c r="S7" s="102">
        <f t="shared" ca="1" si="0"/>
        <v>29.099999999999998</v>
      </c>
    </row>
    <row r="8" spans="1:19" ht="15.75">
      <c r="A8" s="40">
        <f ca="1">RANK(S8,S$6:OFFSET(S$6,0,0,COUNTA(B$6:B$30)))</f>
        <v>3</v>
      </c>
      <c r="B8" s="48" t="s">
        <v>48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9</v>
      </c>
      <c r="I8" s="43">
        <v>8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OFFSET(Очки!$A$2,I8,G8+OFFSET(Очки!$A$18,0,$C$31-1)-1)</f>
        <v>9.5</v>
      </c>
      <c r="P8" s="39">
        <f ca="1">IF(I8&lt;H8,OFFSET(Очки!$A$20,2+H8-I8,IF(G8=1,13-H8,10+G8)),0)</f>
        <v>1.2</v>
      </c>
      <c r="Q8" s="39"/>
      <c r="R8" s="90"/>
      <c r="S8" s="102">
        <f t="shared" ca="1" si="0"/>
        <v>27.7</v>
      </c>
    </row>
    <row r="9" spans="1:19" ht="15.75">
      <c r="A9" s="40">
        <f ca="1">RANK(S9,S$6:OFFSET(S$6,0,0,COUNTA(B$6:B$30)))</f>
        <v>4</v>
      </c>
      <c r="B9" s="47" t="s">
        <v>100</v>
      </c>
      <c r="C9" s="33" t="s">
        <v>44</v>
      </c>
      <c r="D9" s="42">
        <v>1</v>
      </c>
      <c r="E9" s="43">
        <v>2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OFFSET(Очки!$A$2,F9,D9+OFFSET(Очки!$A$18,0,$C$31-1)-1)</f>
        <v>14</v>
      </c>
      <c r="L9" s="39">
        <f ca="1">IF(F9&lt;E9,OFFSET(Очки!$A$20,2+E9-F9,IF(D9=1,13-E9,10+D9)),0)</f>
        <v>0</v>
      </c>
      <c r="M9" s="39">
        <v>1.5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1.2</v>
      </c>
      <c r="Q9" s="39"/>
      <c r="R9" s="90"/>
      <c r="S9" s="102">
        <f t="shared" ca="1" si="0"/>
        <v>26.7</v>
      </c>
    </row>
    <row r="10" spans="1:19" ht="15.75">
      <c r="A10" s="40">
        <f ca="1">RANK(S10,S$6:OFFSET(S$6,0,0,COUNTA(B$6:B$30)))</f>
        <v>5</v>
      </c>
      <c r="B10" s="47" t="s">
        <v>51</v>
      </c>
      <c r="C10" s="33" t="s">
        <v>44</v>
      </c>
      <c r="D10" s="42">
        <v>1</v>
      </c>
      <c r="E10" s="43">
        <v>10</v>
      </c>
      <c r="F10" s="44">
        <v>6</v>
      </c>
      <c r="G10" s="45">
        <v>1</v>
      </c>
      <c r="H10" s="46">
        <v>5</v>
      </c>
      <c r="I10" s="43">
        <v>3</v>
      </c>
      <c r="J10" s="95">
        <v>2.5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4.6999999999999993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1.7000000000000002</v>
      </c>
      <c r="Q10" s="39">
        <v>1</v>
      </c>
      <c r="R10" s="90">
        <v>-7</v>
      </c>
      <c r="S10" s="102">
        <f t="shared" ca="1" si="0"/>
        <v>26.4</v>
      </c>
    </row>
    <row r="11" spans="1:19" ht="15.75">
      <c r="A11" s="40">
        <f ca="1">RANK(S11,S$6:OFFSET(S$6,0,0,COUNTA(B$6:B$30)))</f>
        <v>6</v>
      </c>
      <c r="B11" s="47" t="s">
        <v>97</v>
      </c>
      <c r="C11" s="33" t="s">
        <v>44</v>
      </c>
      <c r="D11" s="42">
        <v>1</v>
      </c>
      <c r="E11" s="43">
        <v>5</v>
      </c>
      <c r="F11" s="44">
        <v>5</v>
      </c>
      <c r="G11" s="45">
        <v>1</v>
      </c>
      <c r="H11" s="46">
        <v>2</v>
      </c>
      <c r="I11" s="43">
        <v>2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25.5</v>
      </c>
    </row>
    <row r="12" spans="1:19" ht="15.75">
      <c r="A12" s="40">
        <f ca="1">RANK(S12,S$6:OFFSET(S$6,0,0,COUNTA(B$6:B$30)))</f>
        <v>7</v>
      </c>
      <c r="B12" s="41" t="s">
        <v>93</v>
      </c>
      <c r="C12" s="33">
        <v>7.5</v>
      </c>
      <c r="D12" s="42">
        <v>1</v>
      </c>
      <c r="E12" s="43">
        <v>3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>
        <v>1</v>
      </c>
      <c r="N12" s="92"/>
      <c r="O12" s="89">
        <f ca="1">OFFSET(Очки!$A$2,I12,G12+OFFSET(Очки!$A$18,0,$C$31-1)-1)</f>
        <v>9</v>
      </c>
      <c r="P12" s="39">
        <f ca="1">IF(I12&lt;H12,OFFSET(Очки!$A$20,2+H12-I12,IF(G12=1,13-H12,10+G12)),0)</f>
        <v>0</v>
      </c>
      <c r="Q12" s="39">
        <v>2</v>
      </c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99</v>
      </c>
      <c r="C13" s="33" t="s">
        <v>44</v>
      </c>
      <c r="D13" s="42">
        <v>2</v>
      </c>
      <c r="E13" s="43">
        <v>9</v>
      </c>
      <c r="F13" s="44">
        <v>2</v>
      </c>
      <c r="G13" s="45">
        <v>2</v>
      </c>
      <c r="H13" s="46">
        <v>8</v>
      </c>
      <c r="I13" s="43">
        <v>3</v>
      </c>
      <c r="J13" s="95"/>
      <c r="K13" s="89">
        <f ca="1">OFFSET(Очки!$A$2,F13,D13+OFFSET(Очки!$A$18,0,$C$31-1)-1)</f>
        <v>8.5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3.5</v>
      </c>
      <c r="Q13" s="39"/>
      <c r="R13" s="90"/>
      <c r="S13" s="102">
        <f t="shared" ca="1" si="0"/>
        <v>24.4</v>
      </c>
    </row>
    <row r="14" spans="1:19" ht="15.75">
      <c r="A14" s="40">
        <f ca="1">RANK(S14,S$6:OFFSET(S$6,0,0,COUNTA(B$6:B$30)))</f>
        <v>9</v>
      </c>
      <c r="B14" s="47" t="s">
        <v>59</v>
      </c>
      <c r="C14" s="33" t="s">
        <v>44</v>
      </c>
      <c r="D14" s="42">
        <v>1</v>
      </c>
      <c r="E14" s="43">
        <v>8</v>
      </c>
      <c r="F14" s="44">
        <v>10</v>
      </c>
      <c r="G14" s="45">
        <v>1</v>
      </c>
      <c r="H14" s="46">
        <v>6</v>
      </c>
      <c r="I14" s="43">
        <v>6</v>
      </c>
      <c r="J14" s="95">
        <v>1.5</v>
      </c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>
        <v>0.5</v>
      </c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>
        <v>2.5</v>
      </c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84</v>
      </c>
      <c r="C15" s="33" t="s">
        <v>44</v>
      </c>
      <c r="D15" s="42">
        <v>1</v>
      </c>
      <c r="E15" s="43">
        <v>7</v>
      </c>
      <c r="F15" s="44">
        <v>9</v>
      </c>
      <c r="G15" s="45">
        <v>1</v>
      </c>
      <c r="H15" s="46">
        <v>4</v>
      </c>
      <c r="I15" s="43">
        <v>4</v>
      </c>
      <c r="J15" s="95">
        <v>1</v>
      </c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RANK(S16,S$6:OFFSET(S$6,0,0,COUNTA(B$6:B$30)))</f>
        <v>11</v>
      </c>
      <c r="B16" s="48" t="s">
        <v>76</v>
      </c>
      <c r="C16" s="33" t="s">
        <v>44</v>
      </c>
      <c r="D16" s="42">
        <v>2</v>
      </c>
      <c r="E16" s="43">
        <v>6</v>
      </c>
      <c r="F16" s="44">
        <v>3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OFFSET(Очки!$A$2,I16,G16+OFFSET(Очки!$A$18,0,$C$31-1)-1)</f>
        <v>8.5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RANK(S17,S$6:OFFSET(S$6,0,0,COUNTA(B$6:B$30)))</f>
        <v>12</v>
      </c>
      <c r="B17" s="48" t="s">
        <v>65</v>
      </c>
      <c r="C17" s="33">
        <v>10</v>
      </c>
      <c r="D17" s="42">
        <v>2</v>
      </c>
      <c r="E17" s="43">
        <v>3</v>
      </c>
      <c r="F17" s="44">
        <v>1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3.5</v>
      </c>
      <c r="Q17" s="39">
        <v>0.5</v>
      </c>
      <c r="R17" s="90">
        <v>-2</v>
      </c>
      <c r="S17" s="102">
        <f t="shared" ca="1" si="0"/>
        <v>19.399999999999999</v>
      </c>
    </row>
    <row r="18" spans="1:19" ht="15.75">
      <c r="A18" s="40">
        <f ca="1">RANK(S18,S$6:OFFSET(S$6,0,0,COUNTA(B$6:B$30)))</f>
        <v>13</v>
      </c>
      <c r="B18" s="109" t="s">
        <v>60</v>
      </c>
      <c r="C18" s="110">
        <v>7.5</v>
      </c>
      <c r="D18" s="42">
        <v>1</v>
      </c>
      <c r="E18" s="43">
        <v>4</v>
      </c>
      <c r="F18" s="44">
        <v>7</v>
      </c>
      <c r="G18" s="45">
        <v>1</v>
      </c>
      <c r="H18" s="46">
        <v>1</v>
      </c>
      <c r="I18" s="43">
        <v>9</v>
      </c>
      <c r="J18" s="95"/>
      <c r="K18" s="89">
        <f ca="1">OFFSET(Очки!$A$2,F18,D18+OFFSET(Очки!$A$18,0,$C$31-1)-1)</f>
        <v>10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RANK(S19,S$6:OFFSET(S$6,0,0,COUNTA(B$6:B$30)))</f>
        <v>14</v>
      </c>
      <c r="B19" s="47" t="s">
        <v>96</v>
      </c>
      <c r="C19" s="33" t="s">
        <v>44</v>
      </c>
      <c r="D19" s="42">
        <v>2</v>
      </c>
      <c r="E19" s="43">
        <v>5</v>
      </c>
      <c r="F19" s="44">
        <v>7</v>
      </c>
      <c r="G19" s="45">
        <v>2</v>
      </c>
      <c r="H19" s="46">
        <v>3</v>
      </c>
      <c r="I19" s="43">
        <v>1</v>
      </c>
      <c r="J19" s="95"/>
      <c r="K19" s="89">
        <f ca="1">OFFSET(Очки!$A$2,F19,D19+OFFSET(Очки!$A$18,0,$C$31-1)-1)</f>
        <v>4.5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15.4</v>
      </c>
    </row>
    <row r="20" spans="1:19" ht="15.75">
      <c r="A20" s="40">
        <f ca="1">RANK(S20,S$6:OFFSET(S$6,0,0,COUNTA(B$6:B$30)))</f>
        <v>15</v>
      </c>
      <c r="B20" s="47" t="s">
        <v>69</v>
      </c>
      <c r="C20" s="33" t="s">
        <v>44</v>
      </c>
      <c r="D20" s="42">
        <v>2</v>
      </c>
      <c r="E20" s="43">
        <v>7</v>
      </c>
      <c r="F20" s="44">
        <v>5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OFFSET(Очки!$A$2,I20,G20+OFFSET(Очки!$A$18,0,$C$31-1)-1)</f>
        <v>7.5</v>
      </c>
      <c r="P20" s="39">
        <f ca="1">IF(I20&lt;H20,OFFSET(Очки!$A$20,2+H20-I20,IF(G20=1,13-H20,10+G20)),0)</f>
        <v>0.7</v>
      </c>
      <c r="Q20" s="39"/>
      <c r="R20" s="90">
        <v>-4</v>
      </c>
      <c r="S20" s="102">
        <f t="shared" ca="1" si="0"/>
        <v>11.1</v>
      </c>
    </row>
    <row r="21" spans="1:19" ht="15.75">
      <c r="A21" s="40">
        <f ca="1">RANK(S21,S$6:OFFSET(S$6,0,0,COUNTA(B$6:B$30)))</f>
        <v>16</v>
      </c>
      <c r="B21" s="47" t="s">
        <v>91</v>
      </c>
      <c r="C21" s="33" t="s">
        <v>44</v>
      </c>
      <c r="D21" s="42">
        <v>2</v>
      </c>
      <c r="E21" s="43">
        <v>8</v>
      </c>
      <c r="F21" s="44">
        <v>6</v>
      </c>
      <c r="G21" s="45">
        <v>2</v>
      </c>
      <c r="H21" s="46">
        <v>5</v>
      </c>
      <c r="I21" s="43">
        <v>9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OFFSET(Очки!$A$2,I21,G21+OFFSET(Очки!$A$18,0,$C$31-1)-1)</f>
        <v>3.5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9.9</v>
      </c>
    </row>
    <row r="22" spans="1:19" ht="15.75">
      <c r="A22" s="40">
        <f ca="1">RANK(S22,S$6:OFFSET(S$6,0,0,COUNTA(B$6:B$30)))</f>
        <v>17</v>
      </c>
      <c r="B22" s="32" t="s">
        <v>58</v>
      </c>
      <c r="C22" s="33" t="s">
        <v>44</v>
      </c>
      <c r="D22" s="42">
        <v>2</v>
      </c>
      <c r="E22" s="43">
        <v>1</v>
      </c>
      <c r="F22" s="44">
        <v>8</v>
      </c>
      <c r="G22" s="45">
        <v>2</v>
      </c>
      <c r="H22" s="46">
        <v>1</v>
      </c>
      <c r="I22" s="43">
        <v>7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8.5</v>
      </c>
    </row>
    <row r="23" spans="1:19" ht="15.75">
      <c r="A23" s="40">
        <f ca="1">RANK(S23,S$6:OFFSET(S$6,0,0,COUNTA(B$6:B$30)))</f>
        <v>18</v>
      </c>
      <c r="B23" s="48" t="s">
        <v>94</v>
      </c>
      <c r="C23" s="33" t="s">
        <v>44</v>
      </c>
      <c r="D23" s="42">
        <v>2</v>
      </c>
      <c r="E23" s="43">
        <v>2</v>
      </c>
      <c r="F23" s="44">
        <v>9</v>
      </c>
      <c r="G23" s="45">
        <v>2</v>
      </c>
      <c r="H23" s="46">
        <v>2</v>
      </c>
      <c r="I23" s="43">
        <v>8</v>
      </c>
      <c r="J23" s="95"/>
      <c r="K23" s="89">
        <f ca="1">OFFSET(Очки!$A$2,F23,D23+OFFSET(Очки!$A$18,0,$C$31-1)-1)</f>
        <v>3.5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7.5</v>
      </c>
    </row>
    <row r="24" spans="1:19" ht="15.75">
      <c r="A24" s="40">
        <f ca="1">RANK(S24,S$6:OFFSET(S$6,0,0,COUNTA(B$6:B$30)))</f>
        <v>19</v>
      </c>
      <c r="B24" s="47" t="s">
        <v>95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6</v>
      </c>
      <c r="I24" s="43">
        <v>6</v>
      </c>
      <c r="J24" s="95"/>
      <c r="K24" s="89">
        <f ca="1">OFFSET(Очки!$A$2,F24,D24+OFFSET(Очки!$A$18,0,$C$31-1)-1)</f>
        <v>7.5</v>
      </c>
      <c r="L24" s="39">
        <f ca="1">IF(F24&lt;E24,OFFSET(Очки!$A$20,2+E24-F24,IF(D24=1,13-E24,10+D24)),0)</f>
        <v>0.7</v>
      </c>
      <c r="M24" s="39"/>
      <c r="N24" s="92">
        <v>-3</v>
      </c>
      <c r="O24" s="89">
        <f ca="1">OFFSET(Очки!$A$2,I24,G24+OFFSET(Очки!$A$18,0,$C$31-1)-1)</f>
        <v>5</v>
      </c>
      <c r="P24" s="39">
        <f ca="1">IF(I24&lt;H24,OFFSET(Очки!$A$20,2+H24-I24,IF(G24=1,13-H24,10+G24)),0)</f>
        <v>0</v>
      </c>
      <c r="Q24" s="39"/>
      <c r="R24" s="90">
        <v>-4</v>
      </c>
      <c r="S24" s="102">
        <f t="shared" ca="1" si="0"/>
        <v>6.1999999999999993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25:S30" ca="1" si="1">SUM(J25:R25)</f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19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4">
    <sortCondition ref="A6:A24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0">
    <cfRule type="expression" dxfId="2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1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105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RANK(S6,S$6:OFFSET(S$6,0,0,COUNTA(B$6:B$30)))</f>
        <v>1</v>
      </c>
      <c r="B6" s="107" t="s">
        <v>71</v>
      </c>
      <c r="C6" s="100" t="s">
        <v>44</v>
      </c>
      <c r="D6" s="34">
        <v>1</v>
      </c>
      <c r="E6" s="35">
        <v>6</v>
      </c>
      <c r="F6" s="36">
        <v>2</v>
      </c>
      <c r="G6" s="37">
        <v>1</v>
      </c>
      <c r="H6" s="38">
        <v>3</v>
      </c>
      <c r="I6" s="35">
        <v>3</v>
      </c>
      <c r="J6" s="94">
        <v>1.5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3.4000000000000004</v>
      </c>
      <c r="M6" s="87"/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21" ca="1" si="0">SUM(J6:R6)</f>
        <v>33.9</v>
      </c>
    </row>
    <row r="7" spans="1:19" ht="15.75">
      <c r="A7" s="40">
        <f ca="1">RANK(S7,S$6:OFFSET(S$6,0,0,COUNTA(B$6:B$30)))</f>
        <v>2</v>
      </c>
      <c r="B7" s="48" t="s">
        <v>51</v>
      </c>
      <c r="C7" s="33" t="s">
        <v>44</v>
      </c>
      <c r="D7" s="42">
        <v>1</v>
      </c>
      <c r="E7" s="43">
        <v>8</v>
      </c>
      <c r="F7" s="44">
        <v>7</v>
      </c>
      <c r="G7" s="45">
        <v>1</v>
      </c>
      <c r="H7" s="46">
        <v>8</v>
      </c>
      <c r="I7" s="43">
        <v>7</v>
      </c>
      <c r="J7" s="95">
        <v>2.5</v>
      </c>
      <c r="K7" s="89">
        <f ca="1">OFFSET(Очки!$A$2,F7,D7+OFFSET(Очки!$A$18,0,$C$31-1)-1)</f>
        <v>10</v>
      </c>
      <c r="L7" s="39">
        <f ca="1">IF(F7&lt;E7,OFFSET(Очки!$A$20,2+E7-F7,IF(D7=1,13-E7,10+D7)),0)</f>
        <v>1.2</v>
      </c>
      <c r="M7" s="39">
        <v>2.5</v>
      </c>
      <c r="N7" s="92"/>
      <c r="O7" s="89">
        <f ca="1">OFFSET(Очки!$A$2,I7,G7+OFFSET(Очки!$A$18,0,$C$31-1)-1)</f>
        <v>10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27.4</v>
      </c>
    </row>
    <row r="8" spans="1:19" ht="15.75">
      <c r="A8" s="40">
        <f ca="1">RANK(S8,S$6:OFFSET(S$6,0,0,COUNTA(B$6:B$30)))</f>
        <v>3</v>
      </c>
      <c r="B8" s="47" t="s">
        <v>69</v>
      </c>
      <c r="C8" s="33">
        <v>12.5</v>
      </c>
      <c r="D8" s="42">
        <v>1</v>
      </c>
      <c r="E8" s="43">
        <v>1</v>
      </c>
      <c r="F8" s="44">
        <v>1</v>
      </c>
      <c r="G8" s="45">
        <v>1</v>
      </c>
      <c r="H8" s="46">
        <v>5</v>
      </c>
      <c r="I8" s="43">
        <v>5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27</v>
      </c>
    </row>
    <row r="9" spans="1:19" ht="15.75">
      <c r="A9" s="40">
        <f ca="1">RANK(S9,S$6:OFFSET(S$6,0,0,COUNTA(B$6:B$30)))</f>
        <v>4</v>
      </c>
      <c r="B9" s="47" t="s">
        <v>60</v>
      </c>
      <c r="C9" s="33">
        <v>5</v>
      </c>
      <c r="D9" s="42">
        <v>1</v>
      </c>
      <c r="E9" s="43">
        <v>3</v>
      </c>
      <c r="F9" s="44">
        <v>8</v>
      </c>
      <c r="G9" s="45">
        <v>1</v>
      </c>
      <c r="H9" s="46">
        <v>2</v>
      </c>
      <c r="I9" s="43">
        <v>1</v>
      </c>
      <c r="J9" s="95"/>
      <c r="K9" s="89">
        <f ca="1">OFFSET(Очки!$A$2,F9,D9+OFFSET(Очки!$A$18,0,$C$31-1)-1)</f>
        <v>9.5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0.7</v>
      </c>
      <c r="Q9" s="39">
        <v>1</v>
      </c>
      <c r="R9" s="90"/>
      <c r="S9" s="102">
        <f t="shared" ca="1" si="0"/>
        <v>26.2</v>
      </c>
    </row>
    <row r="10" spans="1:19" ht="15.75">
      <c r="A10" s="40">
        <f ca="1">RANK(S10,S$6:OFFSET(S$6,0,0,COUNTA(B$6:B$30)))</f>
        <v>5</v>
      </c>
      <c r="B10" s="41" t="s">
        <v>59</v>
      </c>
      <c r="C10" s="33" t="s">
        <v>44</v>
      </c>
      <c r="D10" s="42">
        <v>1</v>
      </c>
      <c r="E10" s="43">
        <v>7</v>
      </c>
      <c r="F10" s="44">
        <v>6</v>
      </c>
      <c r="G10" s="45">
        <v>1</v>
      </c>
      <c r="H10" s="46">
        <v>6</v>
      </c>
      <c r="I10" s="43">
        <v>8</v>
      </c>
      <c r="J10" s="95">
        <v>2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1.1000000000000001</v>
      </c>
      <c r="M10" s="39">
        <v>1.5</v>
      </c>
      <c r="N10" s="92"/>
      <c r="O10" s="89">
        <f ca="1">OFFSET(Очки!$A$2,I10,G10+OFFSET(Очки!$A$18,0,$C$31-1)-1)</f>
        <v>9.5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26.1</v>
      </c>
    </row>
    <row r="11" spans="1:19" ht="15.75">
      <c r="A11" s="40">
        <f ca="1">RANK(S11,S$6:OFFSET(S$6,0,0,COUNTA(B$6:B$30)))</f>
        <v>6</v>
      </c>
      <c r="B11" s="47" t="s">
        <v>65</v>
      </c>
      <c r="C11" s="33">
        <v>10</v>
      </c>
      <c r="D11" s="42">
        <v>1</v>
      </c>
      <c r="E11" s="43">
        <v>5</v>
      </c>
      <c r="F11" s="44">
        <v>5</v>
      </c>
      <c r="G11" s="45">
        <v>1</v>
      </c>
      <c r="H11" s="46">
        <v>4</v>
      </c>
      <c r="I11" s="43">
        <v>4</v>
      </c>
      <c r="J11" s="95">
        <v>1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OFFSET(Очки!$A$2,I11,G11+OFFSET(Очки!$A$18,0,$C$31-1)-1)</f>
        <v>12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</v>
      </c>
    </row>
    <row r="12" spans="1:19" ht="15.75">
      <c r="A12" s="40">
        <f ca="1">RANK(S12,S$6:OFFSET(S$6,0,0,COUNTA(B$6:B$30)))</f>
        <v>6</v>
      </c>
      <c r="B12" s="47" t="s">
        <v>50</v>
      </c>
      <c r="C12" s="33">
        <v>5</v>
      </c>
      <c r="D12" s="42">
        <v>1</v>
      </c>
      <c r="E12" s="43">
        <v>2</v>
      </c>
      <c r="F12" s="44">
        <v>3</v>
      </c>
      <c r="G12" s="45">
        <v>2</v>
      </c>
      <c r="H12" s="46">
        <v>8</v>
      </c>
      <c r="I12" s="43">
        <v>3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8.5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49</v>
      </c>
      <c r="C13" s="33" t="s">
        <v>44</v>
      </c>
      <c r="D13" s="42">
        <v>2</v>
      </c>
      <c r="E13" s="43">
        <v>8</v>
      </c>
      <c r="F13" s="44">
        <v>1</v>
      </c>
      <c r="G13" s="45">
        <v>2</v>
      </c>
      <c r="H13" s="46">
        <v>6</v>
      </c>
      <c r="I13" s="43">
        <v>4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24.299999999999997</v>
      </c>
    </row>
    <row r="14" spans="1:19" ht="15.75">
      <c r="A14" s="40">
        <f ca="1">RANK(S14,S$6:OFFSET(S$6,0,0,COUNTA(B$6:B$30)))</f>
        <v>9</v>
      </c>
      <c r="B14" s="47" t="s">
        <v>91</v>
      </c>
      <c r="C14" s="33" t="s">
        <v>44</v>
      </c>
      <c r="D14" s="42">
        <v>2</v>
      </c>
      <c r="E14" s="43">
        <v>7</v>
      </c>
      <c r="F14" s="44">
        <v>7</v>
      </c>
      <c r="G14" s="45">
        <v>1</v>
      </c>
      <c r="H14" s="46">
        <v>7</v>
      </c>
      <c r="I14" s="43">
        <v>5</v>
      </c>
      <c r="J14" s="95"/>
      <c r="K14" s="89">
        <f ca="1">OFFSET(Очки!$A$2,F14,D14+OFFSET(Очки!$A$18,0,$C$31-1)-1)</f>
        <v>5.5</v>
      </c>
      <c r="L14" s="39">
        <f ca="1">IF(F14&lt;E14,OFFSET(Очки!$A$20,2+E14-F14,IF(D14=1,13-E14,10+D14)),0)</f>
        <v>0</v>
      </c>
      <c r="M14" s="39">
        <v>2</v>
      </c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2.1</v>
      </c>
      <c r="Q14" s="39">
        <v>2.5</v>
      </c>
      <c r="R14" s="90"/>
      <c r="S14" s="102">
        <f t="shared" ca="1" si="0"/>
        <v>23.1</v>
      </c>
    </row>
    <row r="15" spans="1:19" ht="15.75">
      <c r="A15" s="40">
        <f ca="1">RANK(S15,S$6:OFFSET(S$6,0,0,COUNTA(B$6:B$30)))</f>
        <v>10</v>
      </c>
      <c r="B15" s="32" t="s">
        <v>52</v>
      </c>
      <c r="C15" s="33" t="s">
        <v>44</v>
      </c>
      <c r="D15" s="42">
        <v>1</v>
      </c>
      <c r="E15" s="43">
        <v>4</v>
      </c>
      <c r="F15" s="44">
        <v>4</v>
      </c>
      <c r="G15" s="45">
        <v>1</v>
      </c>
      <c r="H15" s="46">
        <v>1</v>
      </c>
      <c r="I15" s="43">
        <v>2</v>
      </c>
      <c r="J15" s="95">
        <v>0.5</v>
      </c>
      <c r="K15" s="89">
        <f ca="1">OFFSET(Очки!$A$2,F15,D15+OFFSET(Очки!$A$18,0,$C$31-1)-1)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14</v>
      </c>
      <c r="P15" s="39">
        <f ca="1">IF(I15&lt;H15,OFFSET(Очки!$A$20,2+H15-I15,IF(G15=1,13-H15,10+G15)),0)</f>
        <v>0</v>
      </c>
      <c r="Q15" s="39"/>
      <c r="R15" s="90">
        <v>-4</v>
      </c>
      <c r="S15" s="102">
        <f t="shared" ca="1" si="0"/>
        <v>22.5</v>
      </c>
    </row>
    <row r="16" spans="1:19" ht="15.75">
      <c r="A16" s="40">
        <f ca="1">RANK(S16,S$6:OFFSET(S$6,0,0,COUNTA(B$6:B$30)))</f>
        <v>11</v>
      </c>
      <c r="B16" s="47" t="s">
        <v>103</v>
      </c>
      <c r="C16" s="33" t="s">
        <v>44</v>
      </c>
      <c r="D16" s="42">
        <v>2</v>
      </c>
      <c r="E16" s="43">
        <v>4</v>
      </c>
      <c r="F16" s="44">
        <v>4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18.7</v>
      </c>
    </row>
    <row r="17" spans="1:19" ht="15.75">
      <c r="A17" s="40">
        <f ca="1">RANK(S17,S$6:OFFSET(S$6,0,0,COUNTA(B$6:B$30)))</f>
        <v>12</v>
      </c>
      <c r="B17" s="32" t="s">
        <v>104</v>
      </c>
      <c r="C17" s="33">
        <v>12.5</v>
      </c>
      <c r="D17" s="42">
        <v>2</v>
      </c>
      <c r="E17" s="43">
        <v>2</v>
      </c>
      <c r="F17" s="44">
        <v>2</v>
      </c>
      <c r="G17" s="45">
        <v>2</v>
      </c>
      <c r="H17" s="46">
        <v>3</v>
      </c>
      <c r="I17" s="43">
        <v>6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15.5</v>
      </c>
    </row>
    <row r="18" spans="1:19" ht="15.75">
      <c r="A18" s="40">
        <f ca="1">RANK(S18,S$6:OFFSET(S$6,0,0,COUNTA(B$6:B$30)))</f>
        <v>12</v>
      </c>
      <c r="B18" s="48" t="s">
        <v>87</v>
      </c>
      <c r="C18" s="33">
        <v>17.5</v>
      </c>
      <c r="D18" s="42">
        <v>2</v>
      </c>
      <c r="E18" s="43">
        <v>5</v>
      </c>
      <c r="F18" s="44">
        <v>6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OFFSET(Очки!$A$2,F18,D18+OFFSET(Очки!$A$18,0,$C$31-1)-1)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15.5</v>
      </c>
    </row>
    <row r="19" spans="1:19" ht="15.75">
      <c r="A19" s="40">
        <f ca="1">RANK(S19,S$6:OFFSET(S$6,0,0,COUNTA(B$6:B$30)))</f>
        <v>14</v>
      </c>
      <c r="B19" s="48" t="s">
        <v>102</v>
      </c>
      <c r="C19" s="33" t="s">
        <v>44</v>
      </c>
      <c r="D19" s="42">
        <v>2</v>
      </c>
      <c r="E19" s="43">
        <v>1</v>
      </c>
      <c r="F19" s="44">
        <v>5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</v>
      </c>
      <c r="M19" s="39"/>
      <c r="N19" s="92">
        <v>-2</v>
      </c>
      <c r="O19" s="89">
        <f ca="1">OFFSET(Очки!$A$2,I19,G19+OFFSET(Очки!$A$18,0,$C$31-1)-1)</f>
        <v>6.5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94</v>
      </c>
      <c r="C20" s="33" t="s">
        <v>44</v>
      </c>
      <c r="D20" s="42">
        <v>2</v>
      </c>
      <c r="E20" s="43">
        <v>3</v>
      </c>
      <c r="F20" s="44">
        <v>8</v>
      </c>
      <c r="G20" s="45">
        <v>2</v>
      </c>
      <c r="H20" s="46">
        <v>4</v>
      </c>
      <c r="I20" s="43">
        <v>8</v>
      </c>
      <c r="J20" s="95"/>
      <c r="K20" s="89">
        <f ca="1">OFFSET(Очки!$A$2,F20,D20+OFFSET(Очки!$A$18,0,$C$31-1)-1)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8" t="s">
        <v>84</v>
      </c>
      <c r="C21" s="33">
        <v>10</v>
      </c>
      <c r="D21" s="42">
        <v>2</v>
      </c>
      <c r="E21" s="43">
        <v>6</v>
      </c>
      <c r="F21" s="44">
        <v>2</v>
      </c>
      <c r="G21" s="45">
        <v>2</v>
      </c>
      <c r="H21" s="46">
        <v>7</v>
      </c>
      <c r="I21" s="43">
        <v>7</v>
      </c>
      <c r="J21" s="95"/>
      <c r="K21" s="89">
        <f ca="1">OFFSET(Очки!$A$2,F21,D21+OFFSET(Очки!$A$18,0,$C$31-1)-1)</f>
        <v>9.5</v>
      </c>
      <c r="L21" s="39">
        <f ca="1">IF(F21&lt;E21,OFFSET(Очки!$A$20,2+E21-F21,IF(D21=1,13-E21,10+D21)),0)</f>
        <v>2.8</v>
      </c>
      <c r="M21" s="39"/>
      <c r="N21" s="92">
        <f>-4-4</f>
        <v>-8</v>
      </c>
      <c r="O21" s="89">
        <f ca="1">OFFSET(Очки!$A$2,I21,G21+OFFSET(Очки!$A$18,0,$C$31-1)-1)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9.8000000000000007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1">
    <sortCondition ref="A6:A2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0">
    <cfRule type="expression" dxfId="2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18"/>
  <sheetViews>
    <sheetView zoomScaleNormal="100" zoomScalePageLayoutView="4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109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RANK(S6,S$6:OFFSET(S$6,0,0,COUNTA(B$6:B$17)))</f>
        <v>1</v>
      </c>
      <c r="B6" s="85" t="s">
        <v>113</v>
      </c>
      <c r="C6" s="100" t="s">
        <v>44</v>
      </c>
      <c r="D6" s="34">
        <v>1</v>
      </c>
      <c r="E6" s="35">
        <v>8</v>
      </c>
      <c r="F6" s="36">
        <v>3</v>
      </c>
      <c r="G6" s="37">
        <v>1</v>
      </c>
      <c r="H6" s="38">
        <v>8</v>
      </c>
      <c r="I6" s="35">
        <v>1</v>
      </c>
      <c r="J6" s="94">
        <v>1</v>
      </c>
      <c r="K6" s="86">
        <f ca="1">OFFSET(Очки!$A$2,F6,D6+OFFSET(Очки!$A$18,0,$C$18-1)-1)</f>
        <v>13</v>
      </c>
      <c r="L6" s="87">
        <f ca="1">IF(F6&lt;E6,OFFSET(Очки!$A$20,2+E6-F6,IF(D6=1,13-E6,10+D6)),0)</f>
        <v>5</v>
      </c>
      <c r="M6" s="87">
        <v>1</v>
      </c>
      <c r="N6" s="91"/>
      <c r="O6" s="86">
        <f ca="1">OFFSET(Очки!$A$2,I6,G6+OFFSET(Очки!$A$18,0,$C$18-1)-1)</f>
        <v>15</v>
      </c>
      <c r="P6" s="87">
        <f ca="1">IF(I6&lt;H6,OFFSET(Очки!$A$20,2+H6-I6,IF(G6=1,13-H6,10+G6)),0)</f>
        <v>6.4</v>
      </c>
      <c r="Q6" s="87">
        <v>2.5</v>
      </c>
      <c r="R6" s="88"/>
      <c r="S6" s="101">
        <f t="shared" ref="S6:S17" ca="1" si="0">SUM(J6:R6)</f>
        <v>43.9</v>
      </c>
    </row>
    <row r="7" spans="1:19" ht="15.75">
      <c r="A7" s="40">
        <f ca="1">RANK(S7,S$6:OFFSET(S$6,0,0,COUNTA(B$6:B$17)))</f>
        <v>2</v>
      </c>
      <c r="B7" s="48" t="s">
        <v>65</v>
      </c>
      <c r="C7" s="33">
        <v>10</v>
      </c>
      <c r="D7" s="42">
        <v>1</v>
      </c>
      <c r="E7" s="43">
        <v>9</v>
      </c>
      <c r="F7" s="44">
        <v>2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OFFSET(Очки!$A$2,F7,D7+OFFSET(Очки!$A$18,0,$C$18-1)-1)</f>
        <v>14</v>
      </c>
      <c r="L7" s="39">
        <f ca="1">IF(F7&lt;E7,OFFSET(Очки!$A$20,2+E7-F7,IF(D7=1,13-E7,10+D7)),0)</f>
        <v>6.9</v>
      </c>
      <c r="M7" s="39"/>
      <c r="N7" s="92"/>
      <c r="O7" s="89">
        <f ca="1">OFFSET(Очки!$A$2,I7,G7+OFFSET(Очки!$A$18,0,$C$18-1)-1)</f>
        <v>13</v>
      </c>
      <c r="P7" s="39">
        <f ca="1">IF(I7&lt;H7,OFFSET(Очки!$A$20,2+H7-I7,IF(G7=1,13-H7,10+G7)),0)</f>
        <v>2.7</v>
      </c>
      <c r="Q7" s="39">
        <v>1.5</v>
      </c>
      <c r="R7" s="90"/>
      <c r="S7" s="102">
        <f t="shared" ca="1" si="0"/>
        <v>39.6</v>
      </c>
    </row>
    <row r="8" spans="1:19" ht="15.75">
      <c r="A8" s="40">
        <f ca="1">RANK(S8,S$6:OFFSET(S$6,0,0,COUNTA(B$6:B$17)))</f>
        <v>3</v>
      </c>
      <c r="B8" s="48" t="s">
        <v>51</v>
      </c>
      <c r="C8" s="33" t="s">
        <v>44</v>
      </c>
      <c r="D8" s="42">
        <v>1</v>
      </c>
      <c r="E8" s="43">
        <v>11</v>
      </c>
      <c r="F8" s="44">
        <v>6</v>
      </c>
      <c r="G8" s="45">
        <v>1</v>
      </c>
      <c r="H8" s="46">
        <v>11</v>
      </c>
      <c r="I8" s="43">
        <v>6</v>
      </c>
      <c r="J8" s="95">
        <v>2.5</v>
      </c>
      <c r="K8" s="89">
        <f ca="1">OFFSET(Очки!$A$2,F8,D8+OFFSET(Очки!$A$18,0,$C$18-1)-1)</f>
        <v>10.5</v>
      </c>
      <c r="L8" s="39">
        <f ca="1">IF(F8&lt;E8,OFFSET(Очки!$A$20,2+E8-F8,IF(D8=1,13-E8,10+D8)),0)</f>
        <v>6</v>
      </c>
      <c r="M8" s="39">
        <v>2.5</v>
      </c>
      <c r="N8" s="92"/>
      <c r="O8" s="89">
        <f ca="1">OFFSET(Очки!$A$2,I8,G8+OFFSET(Очки!$A$18,0,$C$18-1)-1)</f>
        <v>10.5</v>
      </c>
      <c r="P8" s="39">
        <f ca="1">IF(I8&lt;H8,OFFSET(Очки!$A$20,2+H8-I8,IF(G8=1,13-H8,10+G8)),0)</f>
        <v>6</v>
      </c>
      <c r="Q8" s="39"/>
      <c r="R8" s="90">
        <v>-2</v>
      </c>
      <c r="S8" s="102">
        <f t="shared" ca="1" si="0"/>
        <v>36</v>
      </c>
    </row>
    <row r="9" spans="1:19" ht="15.75">
      <c r="A9" s="40">
        <f ca="1">RANK(S9,S$6:OFFSET(S$6,0,0,COUNTA(B$6:B$17)))</f>
        <v>4</v>
      </c>
      <c r="B9" s="47" t="s">
        <v>110</v>
      </c>
      <c r="C9" s="33">
        <v>20</v>
      </c>
      <c r="D9" s="42">
        <v>1</v>
      </c>
      <c r="E9" s="43">
        <v>2</v>
      </c>
      <c r="F9" s="44">
        <v>1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OFFSET(Очки!$A$2,F9,D9+OFFSET(Очки!$A$18,0,$C$18-1)-1)</f>
        <v>15</v>
      </c>
      <c r="L9" s="39">
        <f ca="1">IF(F9&lt;E9,OFFSET(Очки!$A$20,2+E9-F9,IF(D9=1,13-E9,10+D9)),0)</f>
        <v>0.7</v>
      </c>
      <c r="M9" s="39"/>
      <c r="N9" s="92"/>
      <c r="O9" s="89">
        <f ca="1">OFFSET(Очки!$A$2,I9,G9+OFFSET(Очки!$A$18,0,$C$18-1)-1)</f>
        <v>13</v>
      </c>
      <c r="P9" s="39">
        <f ca="1">IF(I9&lt;H9,OFFSET(Очки!$A$20,2+H9-I9,IF(G9=1,13-H9,10+G9)),0)</f>
        <v>1.7000000000000002</v>
      </c>
      <c r="Q9" s="39"/>
      <c r="R9" s="90"/>
      <c r="S9" s="102">
        <f t="shared" ca="1" si="0"/>
        <v>30.4</v>
      </c>
    </row>
    <row r="10" spans="1:19" ht="15.75">
      <c r="A10" s="40">
        <f ca="1">RANK(S10,S$6:OFFSET(S$6,0,0,COUNTA(B$6:B$17)))</f>
        <v>5</v>
      </c>
      <c r="B10" s="47" t="s">
        <v>91</v>
      </c>
      <c r="C10" s="33" t="s">
        <v>44</v>
      </c>
      <c r="D10" s="42">
        <v>1</v>
      </c>
      <c r="E10" s="43">
        <v>7</v>
      </c>
      <c r="F10" s="44">
        <v>4</v>
      </c>
      <c r="G10" s="45">
        <v>1</v>
      </c>
      <c r="H10" s="46">
        <v>10</v>
      </c>
      <c r="I10" s="43">
        <v>8</v>
      </c>
      <c r="J10" s="95">
        <v>0.5</v>
      </c>
      <c r="K10" s="89">
        <f ca="1">OFFSET(Очки!$A$2,F10,D10+OFFSET(Очки!$A$18,0,$C$18-1)-1)</f>
        <v>12</v>
      </c>
      <c r="L10" s="39">
        <f ca="1">IF(F10&lt;E10,OFFSET(Очки!$A$20,2+E10-F10,IF(D10=1,13-E10,10+D10)),0)</f>
        <v>3</v>
      </c>
      <c r="M10" s="39">
        <v>2</v>
      </c>
      <c r="N10" s="92"/>
      <c r="O10" s="89">
        <f ca="1">OFFSET(Очки!$A$2,I10,G10+OFFSET(Очки!$A$18,0,$C$18-1)-1)</f>
        <v>9.5</v>
      </c>
      <c r="P10" s="39">
        <f ca="1">IF(I10&lt;H10,OFFSET(Очки!$A$20,2+H10-I10,IF(G10=1,13-H10,10+G10)),0)</f>
        <v>2.4</v>
      </c>
      <c r="Q10" s="39"/>
      <c r="R10" s="90"/>
      <c r="S10" s="102">
        <f t="shared" ca="1" si="0"/>
        <v>29.4</v>
      </c>
    </row>
    <row r="11" spans="1:19" ht="15.75">
      <c r="A11" s="40">
        <f ca="1">RANK(S11,S$6:OFFSET(S$6,0,0,COUNTA(B$6:B$17)))</f>
        <v>6</v>
      </c>
      <c r="B11" s="41" t="s">
        <v>106</v>
      </c>
      <c r="C11" s="33">
        <v>7.5</v>
      </c>
      <c r="D11" s="42">
        <v>1</v>
      </c>
      <c r="E11" s="43">
        <v>10</v>
      </c>
      <c r="F11" s="44">
        <v>8</v>
      </c>
      <c r="G11" s="45">
        <v>1</v>
      </c>
      <c r="H11" s="46">
        <v>3</v>
      </c>
      <c r="I11" s="43">
        <v>2</v>
      </c>
      <c r="J11" s="95">
        <v>2</v>
      </c>
      <c r="K11" s="89">
        <f ca="1">OFFSET(Очки!$A$2,F11,D11+OFFSET(Очки!$A$18,0,$C$18-1)-1)</f>
        <v>9.5</v>
      </c>
      <c r="L11" s="39">
        <f ca="1">IF(F11&lt;E11,OFFSET(Очки!$A$20,2+E11-F11,IF(D11=1,13-E11,10+D11)),0)</f>
        <v>2.4</v>
      </c>
      <c r="M11" s="39"/>
      <c r="N11" s="92"/>
      <c r="O11" s="89">
        <f ca="1">OFFSET(Очки!$A$2,I11,G11+OFFSET(Очки!$A$18,0,$C$18-1)-1)</f>
        <v>14</v>
      </c>
      <c r="P11" s="39">
        <f ca="1">IF(I11&lt;H11,OFFSET(Очки!$A$20,2+H11-I11,IF(G11=1,13-H11,10+G11)),0)</f>
        <v>0.7</v>
      </c>
      <c r="Q11" s="39">
        <v>2</v>
      </c>
      <c r="R11" s="90">
        <v>-4</v>
      </c>
      <c r="S11" s="102">
        <f t="shared" ca="1" si="0"/>
        <v>26.599999999999998</v>
      </c>
    </row>
    <row r="12" spans="1:19" ht="15.75">
      <c r="A12" s="40">
        <f ca="1">RANK(S12,S$6:OFFSET(S$6,0,0,COUNTA(B$6:B$17)))</f>
        <v>7</v>
      </c>
      <c r="B12" s="47" t="s">
        <v>112</v>
      </c>
      <c r="C12" s="33">
        <v>12.5</v>
      </c>
      <c r="D12" s="42">
        <v>1</v>
      </c>
      <c r="E12" s="43">
        <v>6</v>
      </c>
      <c r="F12" s="44">
        <v>7</v>
      </c>
      <c r="G12" s="45">
        <v>1</v>
      </c>
      <c r="H12" s="46">
        <v>7</v>
      </c>
      <c r="I12" s="43">
        <v>7</v>
      </c>
      <c r="J12" s="95"/>
      <c r="K12" s="89">
        <f ca="1">OFFSET(Очки!$A$2,F12,D12+OFFSET(Очки!$A$18,0,$C$18-1)-1)</f>
        <v>10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OFFSET(Очки!$A$2,I12,G12+OFFSET(Очки!$A$18,0,$C$18-1)-1)</f>
        <v>10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20.5</v>
      </c>
    </row>
    <row r="13" spans="1:19" ht="15.75">
      <c r="A13" s="40">
        <f ca="1">RANK(S13,S$6:OFFSET(S$6,0,0,COUNTA(B$6:B$17)))</f>
        <v>8</v>
      </c>
      <c r="B13" s="47" t="s">
        <v>115</v>
      </c>
      <c r="C13" s="33" t="s">
        <v>44</v>
      </c>
      <c r="D13" s="42">
        <v>1</v>
      </c>
      <c r="E13" s="43">
        <v>3</v>
      </c>
      <c r="F13" s="44">
        <v>4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OFFSET(Очки!$A$2,F13,D13+OFFSET(Очки!$A$18,0,$C$18-1)-1)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OFFSET(Очки!$A$2,I13,G13+OFFSET(Очки!$A$18,0,$C$18-1)-1)</f>
        <v>7.5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f ca="1">RANK(S14,S$6:OFFSET(S$6,0,0,COUNTA(B$6:B$17)))</f>
        <v>9</v>
      </c>
      <c r="B14" s="32" t="s">
        <v>111</v>
      </c>
      <c r="C14" s="33">
        <v>7.5</v>
      </c>
      <c r="D14" s="42">
        <v>1</v>
      </c>
      <c r="E14" s="43">
        <v>1</v>
      </c>
      <c r="F14" s="44">
        <v>11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OFFSET(Очки!$A$2,F14,D14+OFFSET(Очки!$A$18,0,$C$18-1)-1)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OFFSET(Очки!$A$2,I14,G14+OFFSET(Очки!$A$18,0,$C$18-1)-1)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f ca="1">RANK(S15,S$6:OFFSET(S$6,0,0,COUNTA(B$6:B$17)))</f>
        <v>10</v>
      </c>
      <c r="B15" s="48" t="s">
        <v>108</v>
      </c>
      <c r="C15" s="33">
        <v>7.5</v>
      </c>
      <c r="D15" s="42">
        <v>1</v>
      </c>
      <c r="E15" s="43">
        <v>12</v>
      </c>
      <c r="F15" s="44">
        <v>12</v>
      </c>
      <c r="G15" s="45">
        <v>1</v>
      </c>
      <c r="H15" s="46">
        <v>12</v>
      </c>
      <c r="I15" s="43">
        <v>10</v>
      </c>
      <c r="J15" s="95"/>
      <c r="K15" s="89">
        <f ca="1">OFFSET(Очки!$A$2,F15,D15+OFFSET(Очки!$A$18,0,$C$18-1)-1)</f>
        <v>7.5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OFFSET(Очки!$A$2,I15,G15+OFFSET(Очки!$A$18,0,$C$18-1)-1)</f>
        <v>8.5</v>
      </c>
      <c r="P15" s="39">
        <f ca="1">IF(I15&lt;H15,OFFSET(Очки!$A$20,2+H15-I15,IF(G15=1,13-H15,10+G15)),0)</f>
        <v>2.6</v>
      </c>
      <c r="Q15" s="39"/>
      <c r="R15" s="90"/>
      <c r="S15" s="102">
        <f t="shared" ca="1" si="0"/>
        <v>18.600000000000001</v>
      </c>
    </row>
    <row r="16" spans="1:19" ht="15.75">
      <c r="A16" s="40">
        <f ca="1">RANK(S16,S$6:OFFSET(S$6,0,0,COUNTA(B$6:B$17)))</f>
        <v>11</v>
      </c>
      <c r="B16" s="48" t="s">
        <v>60</v>
      </c>
      <c r="C16" s="33">
        <v>5</v>
      </c>
      <c r="D16" s="42">
        <v>1</v>
      </c>
      <c r="E16" s="43">
        <v>4</v>
      </c>
      <c r="F16" s="44">
        <v>9</v>
      </c>
      <c r="G16" s="45">
        <v>1</v>
      </c>
      <c r="H16" s="46">
        <v>9</v>
      </c>
      <c r="I16" s="43">
        <v>9</v>
      </c>
      <c r="J16" s="95"/>
      <c r="K16" s="89">
        <f ca="1">OFFSET(Очки!$A$2,F16,D16+OFFSET(Очки!$A$18,0,$C$18-1)-1)</f>
        <v>9</v>
      </c>
      <c r="L16" s="39">
        <f ca="1">IF(F16&lt;E16,OFFSET(Очки!$A$20,2+E16-F16,IF(D16=1,13-E16,10+D16)),0)</f>
        <v>0</v>
      </c>
      <c r="M16" s="39">
        <v>1.5</v>
      </c>
      <c r="N16" s="92"/>
      <c r="O16" s="89">
        <f ca="1">OFFSET(Очки!$A$2,I16,G16+OFFSET(Очки!$A$18,0,$C$18-1)-1)</f>
        <v>9</v>
      </c>
      <c r="P16" s="39">
        <f ca="1">IF(I16&lt;H16,OFFSET(Очки!$A$20,2+H16-I16,IF(G16=1,13-H16,10+G16)),0)</f>
        <v>0</v>
      </c>
      <c r="Q16" s="39">
        <v>1</v>
      </c>
      <c r="R16" s="90">
        <v>-4</v>
      </c>
      <c r="S16" s="102">
        <f t="shared" ca="1" si="0"/>
        <v>16.5</v>
      </c>
    </row>
    <row r="17" spans="1:19" ht="15.75">
      <c r="A17" s="40">
        <f ca="1">RANK(S17,S$6:OFFSET(S$6,0,0,COUNTA(B$6:B$17)))</f>
        <v>12</v>
      </c>
      <c r="B17" s="47" t="s">
        <v>107</v>
      </c>
      <c r="C17" s="33" t="s">
        <v>44</v>
      </c>
      <c r="D17" s="42">
        <v>1</v>
      </c>
      <c r="E17" s="43">
        <v>5</v>
      </c>
      <c r="F17" s="44">
        <v>10</v>
      </c>
      <c r="G17" s="45">
        <v>1</v>
      </c>
      <c r="H17" s="46">
        <v>2</v>
      </c>
      <c r="I17" s="43">
        <v>8</v>
      </c>
      <c r="J17" s="95"/>
      <c r="K17" s="89">
        <f ca="1">OFFSET(Очки!$A$2,F17,D17+OFFSET(Очки!$A$18,0,$C$18-1)-1)</f>
        <v>8.5</v>
      </c>
      <c r="L17" s="39">
        <f ca="1">IF(F17&lt;E17,OFFSET(Очки!$A$20,2+E17-F17,IF(D17=1,13-E17,10+D17)),0)</f>
        <v>0</v>
      </c>
      <c r="M17" s="39"/>
      <c r="N17" s="92">
        <v>-4</v>
      </c>
      <c r="O17" s="89">
        <f ca="1">OFFSET(Очки!$A$2,I17,G17+OFFSET(Очки!$A$18,0,$C$18-1)-1)</f>
        <v>9.5</v>
      </c>
      <c r="P17" s="39">
        <f ca="1">IF(I17&lt;H17,OFFSET(Очки!$A$20,2+H17-I17,IF(G17=1,13-H17,10+G17)),0)</f>
        <v>0</v>
      </c>
      <c r="Q17" s="39">
        <v>0.5</v>
      </c>
      <c r="R17" s="90">
        <f>-4-4</f>
        <v>-8</v>
      </c>
      <c r="S17" s="102">
        <f t="shared" ca="1" si="0"/>
        <v>6.5</v>
      </c>
    </row>
    <row r="18" spans="1:19" ht="15.75">
      <c r="A18" s="60"/>
      <c r="B18" s="61" t="s">
        <v>45</v>
      </c>
      <c r="C18" s="61">
        <f>COUNTA(B6:B17)</f>
        <v>12</v>
      </c>
      <c r="D18" s="62"/>
      <c r="E18" s="62"/>
      <c r="F18" s="63"/>
      <c r="G18" s="63"/>
      <c r="H18" s="63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ortState ref="B6:S17">
    <sortCondition descending="1" ref="S6:S17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17">
    <cfRule type="expression" dxfId="19" priority="2">
      <formula>AND(E6&gt;F6,L6=0)</formula>
    </cfRule>
  </conditionalFormatting>
  <conditionalFormatting sqref="P6:P1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S31"/>
  <sheetViews>
    <sheetView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9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30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RANK(S6,S$6:OFFSET(S$6,0,0,COUNTA(B$6:B$30)))</f>
        <v>1</v>
      </c>
      <c r="B6" s="107" t="s">
        <v>51</v>
      </c>
      <c r="C6" s="100" t="s">
        <v>44</v>
      </c>
      <c r="D6" s="34">
        <v>1</v>
      </c>
      <c r="E6" s="35">
        <v>4</v>
      </c>
      <c r="F6" s="36">
        <v>2</v>
      </c>
      <c r="G6" s="37">
        <v>1</v>
      </c>
      <c r="H6" s="38">
        <v>4</v>
      </c>
      <c r="I6" s="35">
        <v>1</v>
      </c>
      <c r="J6" s="94">
        <v>0.5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1.5</v>
      </c>
      <c r="M6" s="87">
        <v>0.5</v>
      </c>
      <c r="N6" s="91"/>
      <c r="O6" s="86">
        <f ca="1">OFFSET(Очки!$A$2,I6,G6+OFFSET(Очки!$A$18,0,$C$31-1)-1)</f>
        <v>15</v>
      </c>
      <c r="P6" s="87">
        <f ca="1">IF(I6&lt;H6,OFFSET(Очки!$A$20,2+H6-I6,IF(G6=1,13-H6,10+G6)),0)</f>
        <v>2.2000000000000002</v>
      </c>
      <c r="Q6" s="87">
        <v>2.5</v>
      </c>
      <c r="R6" s="88"/>
      <c r="S6" s="101">
        <f t="shared" ref="S6:S21" ca="1" si="0">SUM(J6:R6)</f>
        <v>36.200000000000003</v>
      </c>
    </row>
    <row r="7" spans="1:19" ht="15.75">
      <c r="A7" s="40">
        <f ca="1">RANK(S7,S$6:OFFSET(S$6,0,0,COUNTA(B$6:B$30)))</f>
        <v>2</v>
      </c>
      <c r="B7" s="47" t="s">
        <v>121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OFFSET(Очки!$A$2,F7,D7+OFFSET(Очки!$A$18,0,$C$31-1)-1)</f>
        <v>13</v>
      </c>
      <c r="L7" s="39">
        <f ca="1">IF(F7&lt;E7,OFFSET(Очки!$A$20,2+E7-F7,IF(D7=1,13-E7,10+D7)),0)</f>
        <v>2.7</v>
      </c>
      <c r="M7" s="39">
        <v>1.5</v>
      </c>
      <c r="N7" s="92">
        <v>-2</v>
      </c>
      <c r="O7" s="89">
        <f ca="1">OFFSET(Очки!$A$2,I7,G7+OFFSET(Очки!$A$18,0,$C$31-1)-1)</f>
        <v>13</v>
      </c>
      <c r="P7" s="39">
        <f ca="1">IF(I7&lt;H7,OFFSET(Очки!$A$20,2+H7-I7,IF(G7=1,13-H7,10+G7)),0)</f>
        <v>2.7</v>
      </c>
      <c r="Q7" s="39">
        <v>2</v>
      </c>
      <c r="R7" s="90">
        <v>-4</v>
      </c>
      <c r="S7" s="102">
        <f t="shared" ca="1" si="0"/>
        <v>30.4</v>
      </c>
    </row>
    <row r="8" spans="1:19" ht="15.75">
      <c r="A8" s="40">
        <f ca="1">RANK(S8,S$6:OFFSET(S$6,0,0,COUNTA(B$6:B$30)))</f>
        <v>3</v>
      </c>
      <c r="B8" s="48" t="s">
        <v>120</v>
      </c>
      <c r="C8" s="33" t="s">
        <v>44</v>
      </c>
      <c r="D8" s="42">
        <v>1</v>
      </c>
      <c r="E8" s="43">
        <v>7</v>
      </c>
      <c r="F8" s="44">
        <v>5</v>
      </c>
      <c r="G8" s="45">
        <v>1</v>
      </c>
      <c r="H8" s="46">
        <v>8</v>
      </c>
      <c r="I8" s="43">
        <v>7</v>
      </c>
      <c r="J8" s="95">
        <v>2</v>
      </c>
      <c r="K8" s="89">
        <f ca="1">OFFSET(Очки!$A$2,F8,D8+OFFSET(Очки!$A$18,0,$C$31-1)-1)</f>
        <v>11</v>
      </c>
      <c r="L8" s="39">
        <f ca="1">IF(F8&lt;E8,OFFSET(Очки!$A$20,2+E8-F8,IF(D8=1,13-E8,10+D8)),0)</f>
        <v>2.1</v>
      </c>
      <c r="M8" s="39">
        <v>2.5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1.2</v>
      </c>
      <c r="Q8" s="39">
        <v>1.5</v>
      </c>
      <c r="R8" s="90"/>
      <c r="S8" s="102">
        <f t="shared" ca="1" si="0"/>
        <v>30.3</v>
      </c>
    </row>
    <row r="9" spans="1:19" ht="15.75" hidden="1">
      <c r="A9" s="40">
        <f ca="1">RANK(S9,S$6:OFFSET(S$6,0,0,COUNTA(B$6:B$30)))</f>
        <v>4</v>
      </c>
      <c r="B9" s="47" t="s">
        <v>123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7</v>
      </c>
      <c r="I9" s="43">
        <v>8</v>
      </c>
      <c r="J9" s="95">
        <v>2.5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9.5</v>
      </c>
      <c r="P9" s="39">
        <f ca="1">IF(I9&lt;H9,OFFSET(Очки!$A$20,2+H9-I9,IF(G9=1,13-H9,10+G9)),0)</f>
        <v>0</v>
      </c>
      <c r="Q9" s="39">
        <v>1</v>
      </c>
      <c r="R9" s="90"/>
      <c r="S9" s="102">
        <f t="shared" ca="1" si="0"/>
        <v>27.8</v>
      </c>
    </row>
    <row r="10" spans="1:19" ht="15.75">
      <c r="A10" s="40">
        <v>4</v>
      </c>
      <c r="B10" s="47" t="s">
        <v>91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OFFSET(Очки!$A$2,F10,D10+OFFSET(Очки!$A$18,0,$C$31-1)-1)</f>
        <v>15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27.7</v>
      </c>
    </row>
    <row r="11" spans="1:19" ht="15.75">
      <c r="A11" s="40">
        <v>5</v>
      </c>
      <c r="B11" s="47" t="s">
        <v>49</v>
      </c>
      <c r="C11" s="33">
        <v>2.5</v>
      </c>
      <c r="D11" s="42">
        <v>1</v>
      </c>
      <c r="E11" s="43">
        <v>5</v>
      </c>
      <c r="F11" s="44">
        <v>4</v>
      </c>
      <c r="G11" s="45">
        <v>1</v>
      </c>
      <c r="H11" s="46">
        <v>5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1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6</v>
      </c>
      <c r="B12" s="47" t="s">
        <v>124</v>
      </c>
      <c r="C12" s="33" t="s">
        <v>44</v>
      </c>
      <c r="D12" s="42">
        <v>2</v>
      </c>
      <c r="E12" s="43">
        <v>3</v>
      </c>
      <c r="F12" s="44">
        <v>3</v>
      </c>
      <c r="G12" s="45">
        <v>1</v>
      </c>
      <c r="H12" s="46">
        <v>1</v>
      </c>
      <c r="I12" s="43">
        <v>2</v>
      </c>
      <c r="J12" s="95"/>
      <c r="K12" s="89">
        <f ca="1">OFFSET(Очки!$A$2,F12,D12+OFFSET(Очки!$A$18,0,$C$31-1)-1)</f>
        <v>8.5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14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22.5</v>
      </c>
    </row>
    <row r="13" spans="1:19" ht="15.75">
      <c r="A13" s="40">
        <v>7</v>
      </c>
      <c r="B13" s="47" t="s">
        <v>122</v>
      </c>
      <c r="C13" s="33" t="s">
        <v>44</v>
      </c>
      <c r="D13" s="42">
        <v>2</v>
      </c>
      <c r="E13" s="43">
        <v>2</v>
      </c>
      <c r="F13" s="44">
        <v>1</v>
      </c>
      <c r="G13" s="45">
        <v>2</v>
      </c>
      <c r="H13" s="46">
        <v>4</v>
      </c>
      <c r="I13" s="43">
        <v>2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0.7</v>
      </c>
      <c r="M13" s="39"/>
      <c r="N13" s="92"/>
      <c r="O13" s="89">
        <f ca="1">OFFSET(Очки!$A$2,I13,G13+OFFSET(Очки!$A$18,0,$C$31-1)-1)</f>
        <v>9.5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22.099999999999998</v>
      </c>
    </row>
    <row r="14" spans="1:19" ht="15.75">
      <c r="A14" s="40">
        <v>8</v>
      </c>
      <c r="B14" s="48" t="s">
        <v>50</v>
      </c>
      <c r="C14" s="33">
        <v>5</v>
      </c>
      <c r="D14" s="42">
        <v>1</v>
      </c>
      <c r="E14" s="43">
        <v>3</v>
      </c>
      <c r="F14" s="44">
        <v>8</v>
      </c>
      <c r="G14" s="45">
        <v>2</v>
      </c>
      <c r="H14" s="46">
        <v>3</v>
      </c>
      <c r="I14" s="43">
        <v>1</v>
      </c>
      <c r="J14" s="95"/>
      <c r="K14" s="89">
        <f ca="1">OFFSET(Очки!$A$2,F14,D14+OFFSET(Очки!$A$18,0,$C$31-1)-1)</f>
        <v>9.5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21.4</v>
      </c>
    </row>
    <row r="15" spans="1:19" ht="15.75">
      <c r="A15" s="40">
        <v>9</v>
      </c>
      <c r="B15" s="32" t="s">
        <v>116</v>
      </c>
      <c r="C15" s="33">
        <v>7.5</v>
      </c>
      <c r="D15" s="42">
        <v>2</v>
      </c>
      <c r="E15" s="43">
        <v>7</v>
      </c>
      <c r="F15" s="44">
        <v>4</v>
      </c>
      <c r="G15" s="45">
        <v>1</v>
      </c>
      <c r="H15" s="46">
        <v>2</v>
      </c>
      <c r="I15" s="43">
        <v>5</v>
      </c>
      <c r="J15" s="95"/>
      <c r="K15" s="89">
        <f ca="1">OFFSET(Очки!$A$2,F15,D15+OFFSET(Очки!$A$18,0,$C$31-1)-1)</f>
        <v>7.5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20.6</v>
      </c>
    </row>
    <row r="16" spans="1:19" ht="15.75">
      <c r="A16" s="40">
        <v>10</v>
      </c>
      <c r="B16" s="48" t="s">
        <v>119</v>
      </c>
      <c r="C16" s="33">
        <v>5</v>
      </c>
      <c r="D16" s="42">
        <v>1</v>
      </c>
      <c r="E16" s="43">
        <v>1</v>
      </c>
      <c r="F16" s="44">
        <v>7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18.2</v>
      </c>
    </row>
    <row r="17" spans="1:19" ht="15.75">
      <c r="A17" s="40">
        <v>11</v>
      </c>
      <c r="B17" s="48" t="s">
        <v>56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14.6</v>
      </c>
    </row>
    <row r="18" spans="1:19" ht="15.75">
      <c r="A18" s="40">
        <v>12</v>
      </c>
      <c r="B18" s="32" t="s">
        <v>87</v>
      </c>
      <c r="C18" s="33">
        <v>20</v>
      </c>
      <c r="D18" s="42">
        <v>2</v>
      </c>
      <c r="E18" s="43">
        <v>4</v>
      </c>
      <c r="F18" s="44">
        <v>7</v>
      </c>
      <c r="G18" s="45">
        <v>2</v>
      </c>
      <c r="H18" s="46">
        <v>2</v>
      </c>
      <c r="I18" s="43">
        <v>3</v>
      </c>
      <c r="J18" s="95"/>
      <c r="K18" s="89">
        <f ca="1">OFFSET(Очки!$A$2,F18,D18+OFFSET(Очки!$A$18,0,$C$31-1)-1)</f>
        <v>5.5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8.5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14</v>
      </c>
    </row>
    <row r="19" spans="1:19" ht="15.75">
      <c r="A19" s="40">
        <v>13</v>
      </c>
      <c r="B19" s="47" t="s">
        <v>52</v>
      </c>
      <c r="C19" s="33" t="s">
        <v>44</v>
      </c>
      <c r="D19" s="42">
        <v>2</v>
      </c>
      <c r="E19" s="43">
        <v>6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13.899999999999999</v>
      </c>
    </row>
    <row r="20" spans="1:19" ht="15.75">
      <c r="A20" s="40">
        <v>14</v>
      </c>
      <c r="B20" s="47" t="s">
        <v>118</v>
      </c>
      <c r="C20" s="33" t="s">
        <v>44</v>
      </c>
      <c r="D20" s="42">
        <v>2</v>
      </c>
      <c r="E20" s="43">
        <v>5</v>
      </c>
      <c r="F20" s="44">
        <v>2</v>
      </c>
      <c r="G20" s="45">
        <v>2</v>
      </c>
      <c r="H20" s="46">
        <v>8</v>
      </c>
      <c r="I20" s="43">
        <v>7</v>
      </c>
      <c r="J20" s="95"/>
      <c r="K20" s="89">
        <f ca="1">OFFSET(Очки!$A$2,F20,D20+OFFSET(Очки!$A$18,0,$C$31-1)-1)</f>
        <v>9.5</v>
      </c>
      <c r="L20" s="39">
        <f ca="1">IF(F20&lt;E20,OFFSET(Очки!$A$20,2+E20-F20,IF(D20=1,13-E20,10+D20)),0)</f>
        <v>2.1</v>
      </c>
      <c r="M20" s="39"/>
      <c r="N20" s="92">
        <v>-4</v>
      </c>
      <c r="O20" s="89">
        <f ca="1">OFFSET(Очки!$A$2,I20,G20+OFFSET(Очки!$A$18,0,$C$31-1)-1)</f>
        <v>5.5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13.799999999999999</v>
      </c>
    </row>
    <row r="21" spans="1:19" ht="15.75">
      <c r="A21" s="40">
        <v>15</v>
      </c>
      <c r="B21" s="41" t="s">
        <v>117</v>
      </c>
      <c r="C21" s="33" t="s">
        <v>44</v>
      </c>
      <c r="D21" s="42">
        <v>2</v>
      </c>
      <c r="E21" s="43">
        <v>1</v>
      </c>
      <c r="F21" s="44">
        <v>8</v>
      </c>
      <c r="G21" s="45">
        <v>2</v>
      </c>
      <c r="H21" s="46">
        <v>1</v>
      </c>
      <c r="I21" s="43">
        <v>8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B6:S21">
    <sortCondition descending="1" ref="S6:S21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0">
    <cfRule type="expression" dxfId="18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1"/>
  <sheetViews>
    <sheetView topLeftCell="A2" zoomScale="80" zoomScaleNormal="80" workbookViewId="0">
      <selection activeCell="E28" sqref="E28"/>
    </sheetView>
  </sheetViews>
  <sheetFormatPr defaultRowHeight="15"/>
  <cols>
    <col min="1" max="1" width="8.7109375" customWidth="1"/>
    <col min="2" max="2" width="25.855468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125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 hidden="1">
      <c r="A6" s="31">
        <f ca="1">RANK(S6,S$6:OFFSET(S$6,0,0,COUNTA(B$6:B$30)))</f>
        <v>1</v>
      </c>
      <c r="B6" s="107" t="s">
        <v>138</v>
      </c>
      <c r="C6" s="100" t="s">
        <v>44</v>
      </c>
      <c r="D6" s="34">
        <v>1</v>
      </c>
      <c r="E6" s="35">
        <v>11</v>
      </c>
      <c r="F6" s="36">
        <v>1</v>
      </c>
      <c r="G6" s="37">
        <v>1</v>
      </c>
      <c r="H6" s="38">
        <v>11</v>
      </c>
      <c r="I6" s="35">
        <v>4</v>
      </c>
      <c r="J6" s="94">
        <v>2.5</v>
      </c>
      <c r="K6" s="86">
        <f ca="1">OFFSET(Очки!$A$2,F6,D6+OFFSET(Очки!$A$18,0,$C$31-1)-1)</f>
        <v>15</v>
      </c>
      <c r="L6" s="87">
        <f ca="1">IF(F6&lt;E6,OFFSET(Очки!$A$20,2+E6-F6,IF(D6=1,13-E6,10+D6)),0)</f>
        <v>10.1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7.9</v>
      </c>
      <c r="Q6" s="87">
        <v>2</v>
      </c>
      <c r="R6" s="88"/>
      <c r="S6" s="101">
        <f t="shared" ref="S6:S26" ca="1" si="0">SUM(J6:R6)</f>
        <v>52</v>
      </c>
    </row>
    <row r="7" spans="1:19" ht="15.75" hidden="1">
      <c r="A7" s="40">
        <f ca="1">RANK(S7,S$6:OFFSET(S$6,0,0,COUNTA(B$6:B$30)))</f>
        <v>2</v>
      </c>
      <c r="B7" s="47" t="s">
        <v>137</v>
      </c>
      <c r="C7" s="33" t="s">
        <v>44</v>
      </c>
      <c r="D7" s="42">
        <v>1</v>
      </c>
      <c r="E7" s="43">
        <v>9</v>
      </c>
      <c r="F7" s="44">
        <v>2</v>
      </c>
      <c r="G7" s="45">
        <v>1</v>
      </c>
      <c r="H7" s="46">
        <v>9</v>
      </c>
      <c r="I7" s="43">
        <v>8</v>
      </c>
      <c r="J7" s="95">
        <v>1.5</v>
      </c>
      <c r="K7" s="89">
        <f ca="1">OFFSET(Очки!$A$2,F7,D7+OFFSET(Очки!$A$18,0,$C$31-1)-1)</f>
        <v>14</v>
      </c>
      <c r="L7" s="39">
        <f ca="1">IF(F7&lt;E7,OFFSET(Очки!$A$20,2+E7-F7,IF(D7=1,13-E7,10+D7)),0)</f>
        <v>6.9</v>
      </c>
      <c r="M7" s="39">
        <v>1.5</v>
      </c>
      <c r="N7" s="92"/>
      <c r="O7" s="89">
        <f ca="1">OFFSET(Очки!$A$2,I7,G7+OFFSET(Очки!$A$18,0,$C$31-1)-1)</f>
        <v>9.5</v>
      </c>
      <c r="P7" s="39">
        <f ca="1">IF(I7&lt;H7,OFFSET(Очки!$A$20,2+H7-I7,IF(G7=1,13-H7,10+G7)),0)</f>
        <v>1.2</v>
      </c>
      <c r="Q7" s="39">
        <v>1</v>
      </c>
      <c r="R7" s="90"/>
      <c r="S7" s="102">
        <f t="shared" ca="1" si="0"/>
        <v>35.6</v>
      </c>
    </row>
    <row r="8" spans="1:19" ht="15.75">
      <c r="A8" s="40">
        <v>1</v>
      </c>
      <c r="B8" s="47" t="s">
        <v>120</v>
      </c>
      <c r="C8" s="33" t="s">
        <v>44</v>
      </c>
      <c r="D8" s="42">
        <v>1</v>
      </c>
      <c r="E8" s="43">
        <v>3</v>
      </c>
      <c r="F8" s="44">
        <v>7</v>
      </c>
      <c r="G8" s="45">
        <v>1</v>
      </c>
      <c r="H8" s="46">
        <v>1</v>
      </c>
      <c r="I8" s="43">
        <v>1</v>
      </c>
      <c r="J8" s="95"/>
      <c r="K8" s="89">
        <f ca="1">OFFSET(Очки!$A$2,F8,D8+OFFSET(Очки!$A$18,0,$C$31-1)-1)</f>
        <v>10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0</v>
      </c>
      <c r="Q8" s="39">
        <v>2.5</v>
      </c>
      <c r="R8" s="90"/>
      <c r="S8" s="102">
        <f t="shared" ca="1" si="0"/>
        <v>27.5</v>
      </c>
    </row>
    <row r="9" spans="1:19" ht="15.75">
      <c r="A9" s="40">
        <v>2</v>
      </c>
      <c r="B9" s="48" t="s">
        <v>48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8</v>
      </c>
      <c r="I9" s="43">
        <v>9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1</v>
      </c>
      <c r="N9" s="92"/>
      <c r="O9" s="89">
        <f ca="1">OFFSET(Очки!$A$2,I9,G9+OFFSET(Очки!$A$18,0,$C$31-1)-1)</f>
        <v>9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23.8</v>
      </c>
    </row>
    <row r="10" spans="1:19" ht="15.75">
      <c r="A10" s="40">
        <v>3</v>
      </c>
      <c r="B10" s="47" t="s">
        <v>133</v>
      </c>
      <c r="C10" s="33" t="s">
        <v>44</v>
      </c>
      <c r="D10" s="42">
        <v>2</v>
      </c>
      <c r="E10" s="43">
        <v>9</v>
      </c>
      <c r="F10" s="44">
        <v>4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OFFSET(Очки!$A$2,F10,D10+OFFSET(Очки!$A$18,0,$C$31-1)-1)</f>
        <v>6</v>
      </c>
      <c r="L10" s="39">
        <f ca="1">IF(F10&lt;E10,OFFSET(Очки!$A$20,2+E10-F10,IF(D10=1,13-E10,10+D10)),0)</f>
        <v>3.5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23.5</v>
      </c>
    </row>
    <row r="11" spans="1:19" ht="15.75">
      <c r="A11" s="40">
        <v>4</v>
      </c>
      <c r="B11" s="47" t="s">
        <v>128</v>
      </c>
      <c r="C11" s="33">
        <v>12.5</v>
      </c>
      <c r="D11" s="42">
        <v>1</v>
      </c>
      <c r="E11" s="43">
        <v>6</v>
      </c>
      <c r="F11" s="44">
        <v>2</v>
      </c>
      <c r="G11" s="45">
        <v>1</v>
      </c>
      <c r="H11" s="46">
        <v>10</v>
      </c>
      <c r="I11" s="43">
        <v>7</v>
      </c>
      <c r="J11" s="95">
        <v>2</v>
      </c>
      <c r="K11" s="89">
        <f ca="1">OFFSET(Очки!$A$2,F11,D11+OFFSET(Очки!$A$18,0,$C$31-1)-1)</f>
        <v>14</v>
      </c>
      <c r="L11" s="39">
        <f ca="1">IF(F11&lt;E11,OFFSET(Очки!$A$20,2+E11-F11,IF(D11=1,13-E11,10+D11)),0)</f>
        <v>3.4000000000000004</v>
      </c>
      <c r="M11" s="39">
        <v>2</v>
      </c>
      <c r="N11" s="92">
        <f>-4-4-2-4</f>
        <v>-14</v>
      </c>
      <c r="O11" s="89">
        <f ca="1">OFFSET(Очки!$A$2,I11,G11+OFFSET(Очки!$A$18,0,$C$31-1)-1)</f>
        <v>10</v>
      </c>
      <c r="P11" s="39">
        <f ca="1">IF(I11&lt;H11,OFFSET(Очки!$A$20,2+H11-I11,IF(G11=1,13-H11,10+G11)),0)</f>
        <v>3.5999999999999996</v>
      </c>
      <c r="Q11" s="39">
        <v>0.5</v>
      </c>
      <c r="R11" s="90"/>
      <c r="S11" s="102">
        <f t="shared" ca="1" si="0"/>
        <v>21.5</v>
      </c>
    </row>
    <row r="12" spans="1:19" ht="15.75">
      <c r="A12" s="40">
        <v>5</v>
      </c>
      <c r="B12" s="47" t="s">
        <v>135</v>
      </c>
      <c r="C12" s="33" t="s">
        <v>44</v>
      </c>
      <c r="D12" s="42">
        <v>2</v>
      </c>
      <c r="E12" s="43">
        <v>4</v>
      </c>
      <c r="F12" s="44">
        <v>1</v>
      </c>
      <c r="G12" s="45">
        <v>1</v>
      </c>
      <c r="H12" s="46">
        <v>5</v>
      </c>
      <c r="I12" s="43">
        <v>11</v>
      </c>
      <c r="J12" s="95"/>
      <c r="K12" s="89">
        <f ca="1">OFFSET(Очки!$A$2,F12,D12+OFFSET(Очки!$A$18,0,$C$31-1)-1)</f>
        <v>9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OFFSET(Очки!$A$2,I12,G12+OFFSET(Очки!$A$18,0,$C$31-1)-1)</f>
        <v>8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19.100000000000001</v>
      </c>
    </row>
    <row r="13" spans="1:19" ht="15.75">
      <c r="A13" s="40">
        <v>5</v>
      </c>
      <c r="B13" s="47" t="s">
        <v>136</v>
      </c>
      <c r="C13" s="33" t="s">
        <v>44</v>
      </c>
      <c r="D13" s="42">
        <v>1</v>
      </c>
      <c r="E13" s="43">
        <v>7</v>
      </c>
      <c r="F13" s="44">
        <v>9</v>
      </c>
      <c r="G13" s="45">
        <v>1</v>
      </c>
      <c r="H13" s="46">
        <v>7</v>
      </c>
      <c r="I13" s="43">
        <v>6</v>
      </c>
      <c r="J13" s="95">
        <v>0.5</v>
      </c>
      <c r="K13" s="89">
        <f ca="1">OFFSET(Очки!$A$2,F13,D13+OFFSET(Очки!$A$18,0,$C$31-1)-1)</f>
        <v>9</v>
      </c>
      <c r="L13" s="39">
        <f ca="1">IF(F13&lt;E13,OFFSET(Очки!$A$20,2+E13-F13,IF(D13=1,13-E13,10+D13)),0)</f>
        <v>0</v>
      </c>
      <c r="M13" s="39">
        <v>0.5</v>
      </c>
      <c r="N13" s="92">
        <v>-4</v>
      </c>
      <c r="O13" s="89">
        <f ca="1">OFFSET(Очки!$A$2,I13,G13+OFFSET(Очки!$A$18,0,$C$31-1)-1)</f>
        <v>10.5</v>
      </c>
      <c r="P13" s="39">
        <f ca="1">IF(I13&lt;H13,OFFSET(Очки!$A$20,2+H13-I13,IF(G13=1,13-H13,10+G13)),0)</f>
        <v>1.1000000000000001</v>
      </c>
      <c r="Q13" s="39">
        <v>1.5</v>
      </c>
      <c r="R13" s="90"/>
      <c r="S13" s="102">
        <f t="shared" ca="1" si="0"/>
        <v>19.100000000000001</v>
      </c>
    </row>
    <row r="14" spans="1:19" ht="15.75">
      <c r="A14" s="40">
        <v>7</v>
      </c>
      <c r="B14" s="47" t="s">
        <v>129</v>
      </c>
      <c r="C14" s="33" t="s">
        <v>44</v>
      </c>
      <c r="D14" s="42">
        <v>1</v>
      </c>
      <c r="E14" s="43">
        <v>4</v>
      </c>
      <c r="F14" s="44">
        <v>11</v>
      </c>
      <c r="G14" s="45">
        <v>1</v>
      </c>
      <c r="H14" s="46">
        <v>4</v>
      </c>
      <c r="I14" s="43">
        <v>5</v>
      </c>
      <c r="J14" s="95"/>
      <c r="K14" s="89">
        <f ca="1">OFFSET(Очки!$A$2,F14,D14+OFFSET(Очки!$A$18,0,$C$31-1)-1)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v>8</v>
      </c>
      <c r="B15" s="47" t="s">
        <v>56</v>
      </c>
      <c r="C15" s="33" t="s">
        <v>44</v>
      </c>
      <c r="D15" s="42">
        <v>2</v>
      </c>
      <c r="E15" s="43">
        <v>6</v>
      </c>
      <c r="F15" s="44">
        <v>4</v>
      </c>
      <c r="G15" s="45">
        <v>2</v>
      </c>
      <c r="H15" s="46">
        <v>4</v>
      </c>
      <c r="I15" s="43">
        <v>1</v>
      </c>
      <c r="J15" s="95"/>
      <c r="K15" s="89">
        <f ca="1">OFFSET(Очки!$A$2,F15,D15+OFFSET(Очки!$A$18,0,$C$31-1)-1)</f>
        <v>6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OFFSET(Очки!$A$2,I15,G15+OFFSET(Очки!$A$18,0,$C$31-1)-1)</f>
        <v>9</v>
      </c>
      <c r="P15" s="39">
        <f ca="1">IF(I15&lt;H15,OFFSET(Очки!$A$20,2+H15-I15,IF(G15=1,13-H15,10+G15)),0)</f>
        <v>2.1</v>
      </c>
      <c r="Q15" s="39"/>
      <c r="R15" s="90"/>
      <c r="S15" s="102">
        <f t="shared" ca="1" si="0"/>
        <v>18.5</v>
      </c>
    </row>
    <row r="16" spans="1:19" ht="15.75">
      <c r="A16" s="40">
        <v>9</v>
      </c>
      <c r="B16" s="47" t="s">
        <v>84</v>
      </c>
      <c r="C16" s="33" t="s">
        <v>44</v>
      </c>
      <c r="D16" s="42">
        <v>1</v>
      </c>
      <c r="E16" s="43">
        <v>2</v>
      </c>
      <c r="F16" s="44">
        <v>5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6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17.7</v>
      </c>
    </row>
    <row r="17" spans="1:19" ht="15.75">
      <c r="A17" s="40">
        <v>10</v>
      </c>
      <c r="B17" s="32" t="s">
        <v>52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4.5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3.5</v>
      </c>
      <c r="Q17" s="39"/>
      <c r="R17" s="90"/>
      <c r="S17" s="102">
        <f t="shared" ca="1" si="0"/>
        <v>15.4</v>
      </c>
    </row>
    <row r="18" spans="1:19" ht="15.75">
      <c r="A18" s="40">
        <v>11</v>
      </c>
      <c r="B18" s="48" t="s">
        <v>87</v>
      </c>
      <c r="C18" s="33">
        <v>20</v>
      </c>
      <c r="D18" s="42">
        <v>2</v>
      </c>
      <c r="E18" s="43">
        <v>7</v>
      </c>
      <c r="F18" s="44">
        <v>2</v>
      </c>
      <c r="G18" s="45">
        <v>2</v>
      </c>
      <c r="H18" s="46">
        <v>6</v>
      </c>
      <c r="I18" s="43">
        <v>2</v>
      </c>
      <c r="J18" s="95"/>
      <c r="K18" s="89">
        <f ca="1">OFFSET(Очки!$A$2,F18,D18+OFFSET(Очки!$A$18,0,$C$31-1)-1)</f>
        <v>8</v>
      </c>
      <c r="L18" s="39">
        <f ca="1">IF(F18&lt;E18,OFFSET(Очки!$A$20,2+E18-F18,IF(D18=1,13-E18,10+D18)),0)</f>
        <v>3.5</v>
      </c>
      <c r="M18" s="39"/>
      <c r="N18" s="92">
        <f>-4-3</f>
        <v>-7</v>
      </c>
      <c r="O18" s="89">
        <f ca="1">OFFSET(Очки!$A$2,I18,G18+OFFSET(Очки!$A$18,0,$C$31-1)-1)</f>
        <v>8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15.3</v>
      </c>
    </row>
    <row r="19" spans="1:19" ht="15.75">
      <c r="A19" s="40">
        <v>12</v>
      </c>
      <c r="B19" s="41" t="s">
        <v>126</v>
      </c>
      <c r="C19" s="33">
        <v>10</v>
      </c>
      <c r="D19" s="42">
        <v>1</v>
      </c>
      <c r="E19" s="43">
        <v>1</v>
      </c>
      <c r="F19" s="44">
        <v>4</v>
      </c>
      <c r="G19" s="45">
        <v>2</v>
      </c>
      <c r="H19" s="46">
        <v>8</v>
      </c>
      <c r="I19" s="43">
        <v>6</v>
      </c>
      <c r="J19" s="95"/>
      <c r="K19" s="89">
        <f ca="1">OFFSET(Очки!$A$2,F19,D19+OFFSET(Очки!$A$18,0,$C$31-1)-1)</f>
        <v>12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4.5</v>
      </c>
      <c r="P19" s="39">
        <f ca="1">IF(I19&lt;H19,OFFSET(Очки!$A$20,2+H19-I19,IF(G19=1,13-H19,10+G19)),0)</f>
        <v>1.4</v>
      </c>
      <c r="Q19" s="39"/>
      <c r="R19" s="90">
        <v>-4</v>
      </c>
      <c r="S19" s="102">
        <f t="shared" ca="1" si="0"/>
        <v>13.899999999999999</v>
      </c>
    </row>
    <row r="20" spans="1:19" ht="15.75">
      <c r="A20" s="40">
        <v>13</v>
      </c>
      <c r="B20" s="32" t="s">
        <v>91</v>
      </c>
      <c r="C20" s="33" t="s">
        <v>44</v>
      </c>
      <c r="D20" s="42">
        <v>2</v>
      </c>
      <c r="E20" s="43">
        <v>10</v>
      </c>
      <c r="F20" s="44">
        <v>9</v>
      </c>
      <c r="G20" s="45">
        <v>1</v>
      </c>
      <c r="H20" s="46">
        <v>6</v>
      </c>
      <c r="I20" s="43">
        <v>10</v>
      </c>
      <c r="J20" s="95"/>
      <c r="K20" s="89">
        <f ca="1">OFFSET(Очки!$A$2,F20,D20+OFFSET(Очки!$A$18,0,$C$31-1)-1)</f>
        <v>3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OFFSET(Очки!$A$2,I20,G20+OFFSET(Очки!$A$18,0,$C$31-1)-1)</f>
        <v>8.5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12.2</v>
      </c>
    </row>
    <row r="21" spans="1:19" ht="15.75">
      <c r="A21" s="40">
        <v>14</v>
      </c>
      <c r="B21" s="48" t="s">
        <v>131</v>
      </c>
      <c r="C21" s="33">
        <v>2.5</v>
      </c>
      <c r="D21" s="42">
        <v>2</v>
      </c>
      <c r="E21" s="43">
        <v>5</v>
      </c>
      <c r="F21" s="44">
        <v>6</v>
      </c>
      <c r="G21" s="45">
        <v>2</v>
      </c>
      <c r="H21" s="46">
        <v>2</v>
      </c>
      <c r="I21" s="43">
        <v>3</v>
      </c>
      <c r="J21" s="95"/>
      <c r="K21" s="89">
        <f ca="1">OFFSET(Очки!$A$2,F21,D21+OFFSET(Очки!$A$18,0,$C$31-1)-1)</f>
        <v>4.5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7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11.5</v>
      </c>
    </row>
    <row r="22" spans="1:19" ht="15.75">
      <c r="A22" s="40">
        <v>15</v>
      </c>
      <c r="B22" s="47" t="s">
        <v>132</v>
      </c>
      <c r="C22" s="33">
        <v>7.5</v>
      </c>
      <c r="D22" s="42">
        <v>2</v>
      </c>
      <c r="E22" s="43">
        <v>2</v>
      </c>
      <c r="F22" s="44">
        <v>3</v>
      </c>
      <c r="G22" s="45">
        <v>2</v>
      </c>
      <c r="H22" s="46">
        <v>3</v>
      </c>
      <c r="I22" s="43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</v>
      </c>
    </row>
    <row r="23" spans="1:19" ht="15.75">
      <c r="A23" s="40">
        <v>16</v>
      </c>
      <c r="B23" s="48" t="s">
        <v>127</v>
      </c>
      <c r="C23" s="33">
        <v>7.5</v>
      </c>
      <c r="D23" s="42">
        <v>1</v>
      </c>
      <c r="E23" s="43">
        <v>10</v>
      </c>
      <c r="F23" s="44">
        <v>10</v>
      </c>
      <c r="G23" s="45">
        <v>1</v>
      </c>
      <c r="H23" s="46">
        <v>3</v>
      </c>
      <c r="I23" s="43">
        <v>36</v>
      </c>
      <c r="J23" s="95"/>
      <c r="K23" s="89">
        <f ca="1">OFFSET(Очки!$A$2,F23,D23+OFFSET(Очки!$A$18,0,$C$31-1)-1)</f>
        <v>8.5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v>17</v>
      </c>
      <c r="B24" s="47" t="s">
        <v>130</v>
      </c>
      <c r="C24" s="33">
        <v>7.5</v>
      </c>
      <c r="D24" s="42">
        <v>1</v>
      </c>
      <c r="E24" s="43">
        <v>5</v>
      </c>
      <c r="F24" s="44">
        <v>8</v>
      </c>
      <c r="G24" s="45">
        <v>2</v>
      </c>
      <c r="H24" s="46">
        <v>7</v>
      </c>
      <c r="I24" s="43">
        <v>7</v>
      </c>
      <c r="J24" s="95"/>
      <c r="K24" s="89">
        <f ca="1">OFFSET(Очки!$A$2,F24,D24+OFFSET(Очки!$A$18,0,$C$31-1)-1)</f>
        <v>9.5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</v>
      </c>
      <c r="Q24" s="39"/>
      <c r="R24" s="90">
        <f>-4-2</f>
        <v>-6</v>
      </c>
      <c r="S24" s="102">
        <f t="shared" ca="1" si="0"/>
        <v>7.5</v>
      </c>
    </row>
    <row r="25" spans="1:19" ht="15.75">
      <c r="A25" s="40">
        <v>18</v>
      </c>
      <c r="B25" s="47" t="s">
        <v>139</v>
      </c>
      <c r="C25" s="33" t="s">
        <v>44</v>
      </c>
      <c r="D25" s="42">
        <v>2</v>
      </c>
      <c r="E25" s="43">
        <v>1</v>
      </c>
      <c r="F25" s="44">
        <v>10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OFFSET(Очки!$A$2,F25,D25+OFFSET(Очки!$A$18,0,$C$31-1)-1)</f>
        <v>2.5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5.5</v>
      </c>
    </row>
    <row r="26" spans="1:19" ht="15.75">
      <c r="A26" s="40">
        <v>19</v>
      </c>
      <c r="B26" s="47" t="s">
        <v>134</v>
      </c>
      <c r="C26" s="33" t="s">
        <v>44</v>
      </c>
      <c r="D26" s="42">
        <v>2</v>
      </c>
      <c r="E26" s="43">
        <v>3</v>
      </c>
      <c r="F26" s="44">
        <v>8</v>
      </c>
      <c r="G26" s="45">
        <v>2</v>
      </c>
      <c r="H26" s="46"/>
      <c r="I26" s="43"/>
      <c r="J26" s="95"/>
      <c r="K26" s="89">
        <f ca="1">OFFSET(Очки!$A$2,F26,D26+OFFSET(Очки!$A$18,0,$C$31-1)-1)</f>
        <v>3.5</v>
      </c>
      <c r="L26" s="39">
        <f ca="1">IF(F26&lt;E26,OFFSET(Очки!$A$20,2+E26-F26,IF(D26=1,13-E26,10+D26)),0)</f>
        <v>0</v>
      </c>
      <c r="M26" s="39"/>
      <c r="N26" s="92">
        <v>-5</v>
      </c>
      <c r="O26" s="89" t="str">
        <f ca="1">OFFSET(Очки!$A$2,I26,G26+OFFSET(Очки!$A$18,0,$C$31-1)-1)</f>
        <v>II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-1.5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ca="1">SUM(J27:R27)</f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6">
    <sortCondition descending="1" ref="S6:S26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0">
    <cfRule type="expression" dxfId="17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S32"/>
  <sheetViews>
    <sheetView topLeftCell="A3" zoomScale="80" zoomScaleNormal="80" workbookViewId="0">
      <selection activeCell="K6" sqref="K6:K23"/>
    </sheetView>
  </sheetViews>
  <sheetFormatPr defaultRowHeight="15"/>
  <cols>
    <col min="1" max="1" width="8.7109375" customWidth="1"/>
    <col min="2" max="2" width="26.5703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RANK(S6,S$6:OFFSET(S$6,0,0,COUNTA(B$6:B$31)))</f>
        <v>1</v>
      </c>
      <c r="B6" s="107" t="s">
        <v>146</v>
      </c>
      <c r="C6" s="100">
        <v>7.5</v>
      </c>
      <c r="D6" s="34">
        <v>1</v>
      </c>
      <c r="E6" s="35">
        <v>7</v>
      </c>
      <c r="F6" s="36">
        <v>2</v>
      </c>
      <c r="G6" s="37">
        <v>1</v>
      </c>
      <c r="H6" s="38">
        <v>7</v>
      </c>
      <c r="I6" s="35">
        <v>2</v>
      </c>
      <c r="J6" s="94">
        <v>1.5</v>
      </c>
      <c r="K6" s="86">
        <f ca="1">OFFSET(Очки!$A$2,F6,D6+OFFSET(Очки!$A$18,0,$C$32-1)-1)</f>
        <v>16</v>
      </c>
      <c r="L6" s="87">
        <f ca="1">IF(F6&lt;E6,OFFSET(Очки!$A$20,2+E6-F6,IF(D6=1,13-E6,10+D6)),0)</f>
        <v>4.5</v>
      </c>
      <c r="M6" s="87">
        <v>1.5</v>
      </c>
      <c r="N6" s="91"/>
      <c r="O6" s="86">
        <f ca="1">OFFSET(Очки!$A$2,I6,G6+OFFSET(Очки!$A$18,0,$C$32-1)-1)</f>
        <v>16</v>
      </c>
      <c r="P6" s="87">
        <f ca="1">IF(I6&lt;H6,OFFSET(Очки!$A$20,2+H6-I6,IF(G6=1,13-H6,10+G6)),0)</f>
        <v>4.5</v>
      </c>
      <c r="Q6" s="87">
        <v>1.5</v>
      </c>
      <c r="R6" s="88"/>
      <c r="S6" s="101">
        <f t="shared" ref="S6:S31" ca="1" si="0">SUM(J6:R6)</f>
        <v>45.5</v>
      </c>
    </row>
    <row r="7" spans="1:19" ht="15.75" hidden="1">
      <c r="A7" s="40">
        <f ca="1">RANK(S7,S$6:OFFSET(S$6,0,0,COUNTA(B$6:B$31)))</f>
        <v>2</v>
      </c>
      <c r="B7" s="47" t="s">
        <v>85</v>
      </c>
      <c r="C7" s="33" t="s">
        <v>44</v>
      </c>
      <c r="D7" s="42">
        <v>1</v>
      </c>
      <c r="E7" s="43">
        <v>9</v>
      </c>
      <c r="F7" s="44">
        <v>6</v>
      </c>
      <c r="G7" s="45">
        <v>1</v>
      </c>
      <c r="H7" s="46">
        <v>9</v>
      </c>
      <c r="I7" s="43">
        <v>6</v>
      </c>
      <c r="J7" s="95">
        <v>2.5</v>
      </c>
      <c r="K7" s="89">
        <f ca="1">OFFSET(Очки!$A$2,F7,D7+OFFSET(Очки!$A$18,0,$C$32-1)-1)</f>
        <v>12.5</v>
      </c>
      <c r="L7" s="39">
        <f ca="1">IF(F7&lt;E7,OFFSET(Очки!$A$20,2+E7-F7,IF(D7=1,13-E7,10+D7)),0)</f>
        <v>3.5</v>
      </c>
      <c r="M7" s="39">
        <v>2.5</v>
      </c>
      <c r="N7" s="92"/>
      <c r="O7" s="89">
        <f ca="1">OFFSET(Очки!$A$2,I7,G7+OFFSET(Очки!$A$18,0,$C$32-1)-1)</f>
        <v>12.5</v>
      </c>
      <c r="P7" s="39">
        <f ca="1">IF(I7&lt;H7,OFFSET(Очки!$A$20,2+H7-I7,IF(G7=1,13-H7,10+G7)),0)</f>
        <v>3.5</v>
      </c>
      <c r="Q7" s="39">
        <v>2</v>
      </c>
      <c r="R7" s="90"/>
      <c r="S7" s="102">
        <f t="shared" ca="1" si="0"/>
        <v>39</v>
      </c>
    </row>
    <row r="8" spans="1:19" ht="15.75">
      <c r="A8" s="40">
        <v>2</v>
      </c>
      <c r="B8" s="47" t="s">
        <v>149</v>
      </c>
      <c r="C8" s="33" t="s">
        <v>44</v>
      </c>
      <c r="D8" s="42">
        <v>1</v>
      </c>
      <c r="E8" s="43">
        <v>8</v>
      </c>
      <c r="F8" s="44">
        <v>8</v>
      </c>
      <c r="G8" s="45">
        <v>1</v>
      </c>
      <c r="H8" s="46">
        <v>6</v>
      </c>
      <c r="I8" s="43">
        <v>1</v>
      </c>
      <c r="J8" s="95">
        <v>2</v>
      </c>
      <c r="K8" s="89">
        <f ca="1">OFFSET(Очки!$A$2,F8,D8+OFFSET(Очки!$A$18,0,$C$32-1)-1)</f>
        <v>11.5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OFFSET(Очки!$A$2,I8,G8+OFFSET(Очки!$A$18,0,$C$32-1)-1)</f>
        <v>17</v>
      </c>
      <c r="P8" s="39">
        <f ca="1">IF(I8&lt;H8,OFFSET(Очки!$A$20,2+H8-I8,IF(G8=1,13-H8,10+G8)),0)</f>
        <v>4.1000000000000005</v>
      </c>
      <c r="Q8" s="39">
        <v>2.5</v>
      </c>
      <c r="R8" s="90"/>
      <c r="S8" s="102">
        <f t="shared" ca="1" si="0"/>
        <v>38.1</v>
      </c>
    </row>
    <row r="9" spans="1:19" ht="15.75" hidden="1">
      <c r="A9" s="40">
        <f ca="1">RANK(S9,S$6:OFFSET(S$6,0,0,COUNTA(B$6:B$31)))</f>
        <v>4</v>
      </c>
      <c r="B9" s="47" t="s">
        <v>137</v>
      </c>
      <c r="C9" s="33" t="s">
        <v>44</v>
      </c>
      <c r="D9" s="42">
        <v>2</v>
      </c>
      <c r="E9" s="43">
        <v>8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OFFSET(Очки!$A$2,F9,D9+OFFSET(Очки!$A$18,0,$C$32-1)-1)</f>
        <v>11</v>
      </c>
      <c r="L9" s="39">
        <f ca="1">IF(F9&lt;E9,OFFSET(Очки!$A$20,2+E9-F9,IF(D9=1,13-E9,10+D9)),0)</f>
        <v>4.2</v>
      </c>
      <c r="M9" s="39">
        <v>2</v>
      </c>
      <c r="N9" s="92"/>
      <c r="O9" s="89">
        <f ca="1">OFFSET(Очки!$A$2,I9,G9+OFFSET(Очки!$A$18,0,$C$32-1)-1)</f>
        <v>12</v>
      </c>
      <c r="P9" s="39">
        <f ca="1">IF(I9&lt;H9,OFFSET(Очки!$A$20,2+H9-I9,IF(G9=1,13-H9,10+G9)),0)</f>
        <v>1.2</v>
      </c>
      <c r="Q9" s="39">
        <v>1</v>
      </c>
      <c r="R9" s="90"/>
      <c r="S9" s="102">
        <f t="shared" ca="1" si="0"/>
        <v>31.4</v>
      </c>
    </row>
    <row r="10" spans="1:19" ht="15.75">
      <c r="A10" s="40">
        <v>3</v>
      </c>
      <c r="B10" s="47" t="s">
        <v>152</v>
      </c>
      <c r="C10" s="33">
        <v>12.5</v>
      </c>
      <c r="D10" s="42">
        <v>2</v>
      </c>
      <c r="E10" s="43">
        <v>1</v>
      </c>
      <c r="F10" s="44">
        <v>1</v>
      </c>
      <c r="G10" s="45">
        <v>1</v>
      </c>
      <c r="H10" s="46">
        <v>2</v>
      </c>
      <c r="I10" s="43">
        <v>4</v>
      </c>
      <c r="J10" s="95"/>
      <c r="K10" s="89">
        <f ca="1">OFFSET(Очки!$A$2,F10,D10+OFFSET(Очки!$A$18,0,$C$32-1)-1)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OFFSET(Очки!$A$2,I10,G10+OFFSET(Очки!$A$18,0,$C$32-1)-1)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26</v>
      </c>
    </row>
    <row r="11" spans="1:19" ht="15.75">
      <c r="A11" s="40">
        <v>4</v>
      </c>
      <c r="B11" s="47" t="s">
        <v>98</v>
      </c>
      <c r="C11" s="33">
        <v>5</v>
      </c>
      <c r="D11" s="42">
        <v>2</v>
      </c>
      <c r="E11" s="43">
        <v>6</v>
      </c>
      <c r="F11" s="44">
        <v>4</v>
      </c>
      <c r="G11" s="45">
        <v>1</v>
      </c>
      <c r="H11" s="46">
        <v>3</v>
      </c>
      <c r="I11" s="43">
        <v>3</v>
      </c>
      <c r="J11" s="95"/>
      <c r="K11" s="89">
        <f ca="1">OFFSET(Очки!$A$2,F11,D11+OFFSET(Очки!$A$18,0,$C$32-1)-1)</f>
        <v>9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OFFSET(Очки!$A$2,I11,G11+OFFSET(Очки!$A$18,0,$C$32-1)-1)</f>
        <v>15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5</v>
      </c>
      <c r="B12" s="47" t="s">
        <v>60</v>
      </c>
      <c r="C12" s="33" t="s">
        <v>44</v>
      </c>
      <c r="D12" s="42">
        <v>1</v>
      </c>
      <c r="E12" s="43">
        <v>6</v>
      </c>
      <c r="F12" s="44">
        <v>7</v>
      </c>
      <c r="G12" s="45">
        <v>1</v>
      </c>
      <c r="H12" s="46">
        <v>5</v>
      </c>
      <c r="I12" s="43">
        <v>8</v>
      </c>
      <c r="J12" s="95">
        <v>1</v>
      </c>
      <c r="K12" s="89">
        <f ca="1">OFFSET(Очки!$A$2,F12,D12+OFFSET(Очки!$A$18,0,$C$32-1)-1)</f>
        <v>12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OFFSET(Очки!$A$2,I12,G12+OFFSET(Очки!$A$18,0,$C$32-1)-1)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</v>
      </c>
    </row>
    <row r="13" spans="1:19" ht="15.75">
      <c r="A13" s="40">
        <v>6</v>
      </c>
      <c r="B13" s="47" t="s">
        <v>127</v>
      </c>
      <c r="C13" s="33">
        <v>7.5</v>
      </c>
      <c r="D13" s="89">
        <v>1</v>
      </c>
      <c r="E13" s="120">
        <v>5</v>
      </c>
      <c r="F13" s="90">
        <v>3</v>
      </c>
      <c r="G13" s="123">
        <v>2</v>
      </c>
      <c r="H13" s="39">
        <v>8</v>
      </c>
      <c r="I13" s="120">
        <v>7</v>
      </c>
      <c r="J13" s="33">
        <v>0.5</v>
      </c>
      <c r="K13" s="89">
        <f ca="1">OFFSET(Очки!$A$2,F13,D13+OFFSET(Очки!$A$18,0,$C$32-1)-1)</f>
        <v>15</v>
      </c>
      <c r="L13" s="39">
        <f ca="1">IF(F13&lt;E13,OFFSET(Очки!$A$20,2+E13-F13,IF(D13=1,13-E13,10+D13)),0)</f>
        <v>1.7000000000000002</v>
      </c>
      <c r="M13" s="39"/>
      <c r="N13" s="92"/>
      <c r="O13" s="89">
        <f ca="1">OFFSET(Очки!$A$2,I13,G13+OFFSET(Очки!$A$18,0,$C$32-1)-1)</f>
        <v>7</v>
      </c>
      <c r="P13" s="39">
        <f ca="1">IF(I13&lt;H13,OFFSET(Очки!$A$20,2+H13-I13,IF(G13=1,13-H13,10+G13)),0)</f>
        <v>0.7</v>
      </c>
      <c r="Q13" s="39"/>
      <c r="R13" s="90"/>
      <c r="S13" s="102">
        <f t="shared" ca="1" si="0"/>
        <v>24.9</v>
      </c>
    </row>
    <row r="14" spans="1:19" ht="15.75">
      <c r="A14" s="40">
        <v>7</v>
      </c>
      <c r="B14" s="32" t="s">
        <v>51</v>
      </c>
      <c r="C14" s="33" t="s">
        <v>44</v>
      </c>
      <c r="D14" s="42">
        <v>1</v>
      </c>
      <c r="E14" s="43">
        <v>1</v>
      </c>
      <c r="F14" s="44">
        <v>1</v>
      </c>
      <c r="G14" s="45">
        <v>2</v>
      </c>
      <c r="H14" s="46">
        <v>9</v>
      </c>
      <c r="I14" s="43">
        <v>6</v>
      </c>
      <c r="J14" s="95"/>
      <c r="K14" s="89">
        <f ca="1">OFFSET(Очки!$A$2,F14,D14+OFFSET(Очки!$A$18,0,$C$32-1)-1)</f>
        <v>17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OFFSET(Очки!$A$2,I14,G14+OFFSET(Очки!$A$18,0,$C$32-1)-1)</f>
        <v>7.5</v>
      </c>
      <c r="P14" s="39">
        <f ca="1">IF(I14&lt;H14,OFFSET(Очки!$A$20,2+H14-I14,IF(G14=1,13-H14,10+G14)),0)</f>
        <v>2.1</v>
      </c>
      <c r="Q14" s="39"/>
      <c r="R14" s="90">
        <v>-5</v>
      </c>
      <c r="S14" s="102">
        <f t="shared" ca="1" si="0"/>
        <v>21.6</v>
      </c>
    </row>
    <row r="15" spans="1:19" ht="15.75">
      <c r="A15" s="40">
        <v>8</v>
      </c>
      <c r="B15" s="32" t="s">
        <v>118</v>
      </c>
      <c r="C15" s="33" t="s">
        <v>44</v>
      </c>
      <c r="D15" s="42">
        <v>1</v>
      </c>
      <c r="E15" s="43">
        <v>2</v>
      </c>
      <c r="F15" s="44">
        <v>5</v>
      </c>
      <c r="G15" s="45">
        <v>2</v>
      </c>
      <c r="H15" s="46">
        <v>7</v>
      </c>
      <c r="I15" s="43">
        <v>7</v>
      </c>
      <c r="J15" s="95"/>
      <c r="K15" s="89">
        <f ca="1">OFFSET(Очки!$A$2,F15,D15+OFFSET(Очки!$A$18,0,$C$32-1)-1)</f>
        <v>13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OFFSET(Очки!$A$2,I15,G15+OFFSET(Очки!$A$18,0,$C$32-1)-1)</f>
        <v>7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</v>
      </c>
    </row>
    <row r="16" spans="1:19" ht="15.75">
      <c r="A16" s="40">
        <v>9</v>
      </c>
      <c r="B16" s="47" t="s">
        <v>145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4</v>
      </c>
      <c r="I16" s="43">
        <v>3</v>
      </c>
      <c r="J16" s="95"/>
      <c r="K16" s="89">
        <f ca="1">OFFSET(Очки!$A$2,F16,D16+OFFSET(Очки!$A$18,0,$C$32-1)-1)</f>
        <v>7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OFFSET(Очки!$A$2,I16,G16+OFFSET(Очки!$A$18,0,$C$32-1)-1)</f>
        <v>10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19.7</v>
      </c>
    </row>
    <row r="17" spans="1:19" ht="15.75">
      <c r="A17" s="40">
        <v>9</v>
      </c>
      <c r="B17" s="48" t="s">
        <v>115</v>
      </c>
      <c r="C17" s="33">
        <v>10</v>
      </c>
      <c r="D17" s="42">
        <v>3</v>
      </c>
      <c r="E17" s="43">
        <v>6</v>
      </c>
      <c r="F17" s="44">
        <v>2</v>
      </c>
      <c r="G17" s="45">
        <v>2</v>
      </c>
      <c r="H17" s="46">
        <v>3</v>
      </c>
      <c r="I17" s="43">
        <v>2</v>
      </c>
      <c r="J17" s="95"/>
      <c r="K17" s="89">
        <f ca="1">OFFSET(Очки!$A$2,F17,D17+OFFSET(Очки!$A$18,0,$C$32-1)-1)</f>
        <v>6</v>
      </c>
      <c r="L17" s="39">
        <f ca="1">IF(F17&lt;E17,OFFSET(Очки!$A$20,2+E17-F17,IF(D17=1,13-E17,10+D17)),0)</f>
        <v>2</v>
      </c>
      <c r="M17" s="39"/>
      <c r="N17" s="92"/>
      <c r="O17" s="89">
        <f ca="1">OFFSET(Очки!$A$2,I17,G17+OFFSET(Очки!$A$18,0,$C$32-1)-1)</f>
        <v>11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19.7</v>
      </c>
    </row>
    <row r="18" spans="1:19" ht="15.75">
      <c r="A18" s="40">
        <v>11</v>
      </c>
      <c r="B18" s="47" t="s">
        <v>147</v>
      </c>
      <c r="C18" s="33">
        <v>7.5</v>
      </c>
      <c r="D18" s="42">
        <v>2</v>
      </c>
      <c r="E18" s="43">
        <v>4</v>
      </c>
      <c r="F18" s="44">
        <v>9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OFFSET(Очки!$A$2,F18,D18+OFFSET(Очки!$A$18,0,$C$32-1)-1)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OFFSET(Очки!$A$2,I18,G18+OFFSET(Очки!$A$18,0,$C$32-1)-1)</f>
        <v>12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18.7</v>
      </c>
    </row>
    <row r="19" spans="1:19" ht="15.75">
      <c r="A19" s="40">
        <v>12</v>
      </c>
      <c r="B19" s="47" t="s">
        <v>59</v>
      </c>
      <c r="C19" s="33" t="s">
        <v>44</v>
      </c>
      <c r="D19" s="42">
        <v>2</v>
      </c>
      <c r="E19" s="43">
        <v>7</v>
      </c>
      <c r="F19" s="44">
        <v>8</v>
      </c>
      <c r="G19" s="45">
        <v>1</v>
      </c>
      <c r="H19" s="46">
        <v>4</v>
      </c>
      <c r="I19" s="43">
        <v>9</v>
      </c>
      <c r="J19" s="95"/>
      <c r="K19" s="89">
        <f ca="1">OFFSET(Очки!$A$2,F19,D19+OFFSET(Очки!$A$18,0,$C$32-1)-1)</f>
        <v>6.5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OFFSET(Очки!$A$2,I19,G19+OFFSET(Очки!$A$18,0,$C$32-1)-1)</f>
        <v>11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17.5</v>
      </c>
    </row>
    <row r="20" spans="1:19" ht="15.75">
      <c r="A20" s="40">
        <v>13</v>
      </c>
      <c r="B20" s="47" t="s">
        <v>133</v>
      </c>
      <c r="C20" s="33" t="s">
        <v>44</v>
      </c>
      <c r="D20" s="42">
        <v>1</v>
      </c>
      <c r="E20" s="43">
        <v>3</v>
      </c>
      <c r="F20" s="44">
        <v>4</v>
      </c>
      <c r="G20" s="45">
        <v>2</v>
      </c>
      <c r="H20" s="46">
        <v>6</v>
      </c>
      <c r="I20" s="43">
        <v>4</v>
      </c>
      <c r="J20" s="95"/>
      <c r="K20" s="89">
        <f ca="1">OFFSET(Очки!$A$2,F20,D20+OFFSET(Очки!$A$18,0,$C$32-1)-1)</f>
        <v>14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OFFSET(Очки!$A$2,I20,G20+OFFSET(Очки!$A$18,0,$C$32-1)-1)</f>
        <v>9</v>
      </c>
      <c r="P20" s="39">
        <f ca="1">IF(I20&lt;H20,OFFSET(Очки!$A$20,2+H20-I20,IF(G20=1,13-H20,10+G20)),0)</f>
        <v>1.4</v>
      </c>
      <c r="Q20" s="39"/>
      <c r="R20" s="90">
        <v>-7</v>
      </c>
      <c r="S20" s="102">
        <f t="shared" ca="1" si="0"/>
        <v>17.399999999999999</v>
      </c>
    </row>
    <row r="21" spans="1:19" ht="15.75">
      <c r="A21" s="40">
        <v>14</v>
      </c>
      <c r="B21" s="47" t="s">
        <v>56</v>
      </c>
      <c r="C21" s="33" t="s">
        <v>44</v>
      </c>
      <c r="D21" s="42">
        <v>1</v>
      </c>
      <c r="E21" s="43">
        <v>4</v>
      </c>
      <c r="F21" s="44">
        <v>9</v>
      </c>
      <c r="G21" s="45">
        <v>2</v>
      </c>
      <c r="H21" s="46">
        <v>5</v>
      </c>
      <c r="I21" s="43">
        <v>4</v>
      </c>
      <c r="J21" s="95"/>
      <c r="K21" s="89">
        <f ca="1">OFFSET(Очки!$A$2,F21,D21+OFFSET(Очки!$A$18,0,$C$32-1)-1)</f>
        <v>11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OFFSET(Очки!$A$2,I21,G21+OFFSET(Очки!$A$18,0,$C$32-1)-1)</f>
        <v>9</v>
      </c>
      <c r="P21" s="39">
        <f ca="1">IF(I21&lt;H21,OFFSET(Очки!$A$20,2+H21-I21,IF(G21=1,13-H21,10+G21)),0)</f>
        <v>0.7</v>
      </c>
      <c r="Q21" s="39"/>
      <c r="R21" s="90">
        <v>-4</v>
      </c>
      <c r="S21" s="102">
        <f t="shared" ca="1" si="0"/>
        <v>16.7</v>
      </c>
    </row>
    <row r="22" spans="1:19" ht="15.75">
      <c r="A22" s="40">
        <v>15</v>
      </c>
      <c r="B22" s="47" t="s">
        <v>52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1</v>
      </c>
      <c r="I22" s="43">
        <v>8</v>
      </c>
      <c r="J22" s="95"/>
      <c r="K22" s="89">
        <f ca="1">OFFSET(Очки!$A$2,F22,D22+OFFSET(Очки!$A$18,0,$C$32-1)-1)</f>
        <v>10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OFFSET(Очки!$A$2,I22,G22+OFFSET(Очки!$A$18,0,$C$32-1)-1)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16</v>
      </c>
      <c r="B23" s="41" t="s">
        <v>135</v>
      </c>
      <c r="C23" s="33" t="s">
        <v>44</v>
      </c>
      <c r="D23" s="42">
        <v>2</v>
      </c>
      <c r="E23" s="43">
        <v>9</v>
      </c>
      <c r="F23" s="44">
        <v>7</v>
      </c>
      <c r="G23" s="45">
        <v>3</v>
      </c>
      <c r="H23" s="46">
        <v>6</v>
      </c>
      <c r="I23" s="43">
        <v>3</v>
      </c>
      <c r="J23" s="95"/>
      <c r="K23" s="89">
        <f ca="1">OFFSET(Очки!$A$2,F23,D23+OFFSET(Очки!$A$18,0,$C$32-1)-1)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OFFSET(Очки!$A$2,I23,G23+OFFSET(Очки!$A$18,0,$C$32-1)-1)</f>
        <v>5</v>
      </c>
      <c r="P23" s="39">
        <f ca="1">IF(I23&lt;H23,OFFSET(Очки!$A$20,2+H23-I23,IF(G23=1,13-H23,10+G23)),0)</f>
        <v>1.5</v>
      </c>
      <c r="Q23" s="39"/>
      <c r="R23" s="90"/>
      <c r="S23" s="102">
        <f t="shared" ca="1" si="0"/>
        <v>14.9</v>
      </c>
    </row>
    <row r="24" spans="1:19" ht="15.75">
      <c r="A24" s="40">
        <v>17</v>
      </c>
      <c r="B24" s="48" t="s">
        <v>143</v>
      </c>
      <c r="C24" s="33" t="s">
        <v>44</v>
      </c>
      <c r="D24" s="42">
        <v>2</v>
      </c>
      <c r="E24" s="43">
        <v>5</v>
      </c>
      <c r="F24" s="44">
        <v>6</v>
      </c>
      <c r="G24" s="45">
        <v>1</v>
      </c>
      <c r="H24" s="46">
        <v>1</v>
      </c>
      <c r="I24" s="43">
        <v>5</v>
      </c>
      <c r="J24" s="95"/>
      <c r="K24" s="89"/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OFFSET(Очки!$A$2,I24,G24+OFFSET(Очки!$A$18,0,$C$32-1)-1)</f>
        <v>13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</v>
      </c>
    </row>
    <row r="25" spans="1:19" ht="15.75">
      <c r="A25" s="40">
        <v>18</v>
      </c>
      <c r="B25" s="47" t="s">
        <v>150</v>
      </c>
      <c r="C25" s="33">
        <v>22.5</v>
      </c>
      <c r="D25" s="42">
        <v>3</v>
      </c>
      <c r="E25" s="43">
        <v>4</v>
      </c>
      <c r="F25" s="44">
        <v>3</v>
      </c>
      <c r="G25" s="45">
        <v>3</v>
      </c>
      <c r="H25" s="46">
        <v>4</v>
      </c>
      <c r="I25" s="43">
        <v>2</v>
      </c>
      <c r="J25" s="95"/>
      <c r="K25" s="89">
        <f ca="1">OFFSET(Очки!$A$2,F25,D25+OFFSET(Очки!$A$18,0,$C$32-1)-1)</f>
        <v>5</v>
      </c>
      <c r="L25" s="39">
        <f ca="1">IF(F25&lt;E25,OFFSET(Очки!$A$20,2+E25-F25,IF(D25=1,13-E25,10+D25)),0)</f>
        <v>0.5</v>
      </c>
      <c r="M25" s="39"/>
      <c r="N25" s="92"/>
      <c r="O25" s="89">
        <f ca="1">OFFSET(Очки!$A$2,I25,G25+OFFSET(Очки!$A$18,0,$C$32-1)-1)</f>
        <v>6</v>
      </c>
      <c r="P25" s="39">
        <f ca="1">IF(I25&lt;H25,OFFSET(Очки!$A$20,2+H25-I25,IF(G25=1,13-H25,10+G25)),0)</f>
        <v>1</v>
      </c>
      <c r="Q25" s="39"/>
      <c r="R25" s="90"/>
      <c r="S25" s="102">
        <f t="shared" ca="1" si="0"/>
        <v>12.5</v>
      </c>
    </row>
    <row r="26" spans="1:19" ht="15.75">
      <c r="A26" s="40">
        <v>19</v>
      </c>
      <c r="B26" s="47" t="s">
        <v>148</v>
      </c>
      <c r="C26" s="33">
        <v>2.5</v>
      </c>
      <c r="D26" s="42">
        <v>3</v>
      </c>
      <c r="E26" s="43">
        <v>2</v>
      </c>
      <c r="F26" s="44">
        <v>4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OFFSET(Очки!$A$2,F26,D26+OFFSET(Очки!$A$18,0,$C$32-1)-1)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OFFSET(Очки!$A$2,I26,G26+OFFSET(Очки!$A$18,0,$C$32-1)-1)</f>
        <v>7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11.5</v>
      </c>
    </row>
    <row r="27" spans="1:19" ht="15.75">
      <c r="A27" s="40">
        <v>20</v>
      </c>
      <c r="B27" s="48" t="s">
        <v>144</v>
      </c>
      <c r="C27" s="33" t="s">
        <v>44</v>
      </c>
      <c r="D27" s="42">
        <v>2</v>
      </c>
      <c r="E27" s="43">
        <v>2</v>
      </c>
      <c r="F27" s="44">
        <v>5</v>
      </c>
      <c r="G27" s="45">
        <v>3</v>
      </c>
      <c r="H27" s="46">
        <v>5</v>
      </c>
      <c r="I27" s="43">
        <v>4</v>
      </c>
      <c r="J27" s="95"/>
      <c r="K27" s="89">
        <f ca="1">OFFSET(Очки!$A$2,F27,D27+OFFSET(Очки!$A$18,0,$C$32-1)-1)</f>
        <v>8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OFFSET(Очки!$A$2,I27,G27+OFFSET(Очки!$A$18,0,$C$32-1)-1)</f>
        <v>4</v>
      </c>
      <c r="P27" s="39">
        <f ca="1">IF(I27&lt;H27,OFFSET(Очки!$A$20,2+H27-I27,IF(G27=1,13-H27,10+G27)),0)</f>
        <v>0.5</v>
      </c>
      <c r="Q27" s="39"/>
      <c r="R27" s="90">
        <v>-3</v>
      </c>
      <c r="S27" s="102">
        <f t="shared" ca="1" si="0"/>
        <v>9.5</v>
      </c>
    </row>
    <row r="28" spans="1:19" ht="15.75">
      <c r="A28" s="40">
        <v>21</v>
      </c>
      <c r="B28" s="48" t="s">
        <v>142</v>
      </c>
      <c r="C28" s="33">
        <v>7.5</v>
      </c>
      <c r="D28" s="42">
        <v>3</v>
      </c>
      <c r="E28" s="43">
        <v>3</v>
      </c>
      <c r="F28" s="44">
        <v>5</v>
      </c>
      <c r="G28" s="45">
        <v>3</v>
      </c>
      <c r="H28" s="46">
        <v>3</v>
      </c>
      <c r="I28" s="43">
        <v>5</v>
      </c>
      <c r="J28" s="95"/>
      <c r="K28" s="89">
        <f ca="1">OFFSET(Очки!$A$2,F28,D28+OFFSET(Очки!$A$18,0,$C$32-1)-1)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OFFSET(Очки!$A$2,I28,G28+OFFSET(Очки!$A$18,0,$C$32-1)-1)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6</v>
      </c>
    </row>
    <row r="29" spans="1:19" ht="15.75">
      <c r="A29" s="40">
        <v>22</v>
      </c>
      <c r="B29" s="47" t="s">
        <v>139</v>
      </c>
      <c r="C29" s="33" t="s">
        <v>44</v>
      </c>
      <c r="D29" s="49">
        <v>3</v>
      </c>
      <c r="E29" s="50">
        <v>1</v>
      </c>
      <c r="F29" s="51">
        <v>6</v>
      </c>
      <c r="G29" s="45">
        <v>3</v>
      </c>
      <c r="H29" s="52">
        <v>1</v>
      </c>
      <c r="I29" s="50">
        <v>6</v>
      </c>
      <c r="J29" s="95"/>
      <c r="K29" s="89">
        <f ca="1">OFFSET(Очки!$A$2,F29,D29+OFFSET(Очки!$A$18,0,$C$32-1)-1)</f>
        <v>2.5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OFFSET(Очки!$A$2,I29,G29+OFFSET(Очки!$A$18,0,$C$32-1)-1)</f>
        <v>2.5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5</v>
      </c>
    </row>
    <row r="30" spans="1:19" ht="15.75">
      <c r="A30" s="40">
        <v>23</v>
      </c>
      <c r="B30" s="112" t="s">
        <v>140</v>
      </c>
      <c r="C30" s="113">
        <v>15</v>
      </c>
      <c r="D30" s="49">
        <v>3</v>
      </c>
      <c r="E30" s="50">
        <v>8</v>
      </c>
      <c r="F30" s="51">
        <v>8</v>
      </c>
      <c r="G30" s="114">
        <v>3</v>
      </c>
      <c r="H30" s="52">
        <v>8</v>
      </c>
      <c r="I30" s="50">
        <v>7</v>
      </c>
      <c r="J30" s="115"/>
      <c r="K30" s="89">
        <f ca="1">OFFSET(Очки!$A$2,F30,D30+OFFSET(Очки!$A$18,0,$C$32-1)-1)</f>
        <v>1.5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OFFSET(Очки!$A$2,I30,G30+OFFSET(Очки!$A$18,0,$C$32-1)-1)</f>
        <v>2</v>
      </c>
      <c r="P30" s="39">
        <f ca="1">IF(I30&lt;H30,OFFSET(Очки!$A$20,2+H30-I30,IF(G30=1,13-H30,10+G30)),0)</f>
        <v>0.5</v>
      </c>
      <c r="Q30" s="116"/>
      <c r="R30" s="118"/>
      <c r="S30" s="102">
        <f t="shared" ca="1" si="0"/>
        <v>4</v>
      </c>
    </row>
    <row r="31" spans="1:19" ht="16.5" thickBot="1">
      <c r="A31" s="40">
        <v>24</v>
      </c>
      <c r="B31" s="53" t="s">
        <v>141</v>
      </c>
      <c r="C31" s="54">
        <v>17.5</v>
      </c>
      <c r="D31" s="119">
        <v>3</v>
      </c>
      <c r="E31" s="121">
        <v>7</v>
      </c>
      <c r="F31" s="122">
        <v>7</v>
      </c>
      <c r="G31" s="124">
        <v>3</v>
      </c>
      <c r="H31" s="125">
        <v>7</v>
      </c>
      <c r="I31" s="121">
        <v>8</v>
      </c>
      <c r="J31" s="126"/>
      <c r="K31" s="55">
        <f ca="1">OFFSET(Очки!$A$2,F31,D31+OFFSET(Очки!$A$18,0,$C$32-1)-1)</f>
        <v>2</v>
      </c>
      <c r="L31" s="59">
        <f ca="1">IF(F31&lt;E31,OFFSET(Очки!$A$20,2+E31-F31,IF(D31=1,13-E31,10+D31)),0)</f>
        <v>0</v>
      </c>
      <c r="M31" s="59"/>
      <c r="N31" s="93"/>
      <c r="O31" s="55">
        <f ca="1">OFFSET(Очки!$A$2,I31,G31+OFFSET(Очки!$A$18,0,$C$32-1)-1)</f>
        <v>1.5</v>
      </c>
      <c r="P31" s="59">
        <f ca="1">IF(I31&lt;H31,OFFSET(Очки!$A$20,2+H31-I31,IF(G31=1,13-H31,10+G31)),0)</f>
        <v>0</v>
      </c>
      <c r="Q31" s="59"/>
      <c r="R31" s="57"/>
      <c r="S31" s="103">
        <f t="shared" ca="1" si="0"/>
        <v>3.5</v>
      </c>
    </row>
    <row r="32" spans="1:19" ht="15.75">
      <c r="A32" s="60"/>
      <c r="B32" s="61" t="s">
        <v>45</v>
      </c>
      <c r="C32" s="61">
        <f>COUNTA(B6:B31)</f>
        <v>26</v>
      </c>
      <c r="D32" s="62"/>
      <c r="E32" s="62"/>
      <c r="F32" s="63"/>
      <c r="G32" s="63"/>
      <c r="H32" s="63"/>
      <c r="I32" s="62"/>
      <c r="J32" s="63"/>
      <c r="K32" s="63"/>
      <c r="L32" s="63"/>
      <c r="M32" s="63"/>
      <c r="N32" s="63"/>
      <c r="O32" s="63"/>
      <c r="P32" s="63"/>
      <c r="Q32" s="63"/>
      <c r="R32" s="63"/>
      <c r="S32" s="63"/>
    </row>
  </sheetData>
  <sortState ref="B6:S31">
    <sortCondition descending="1" ref="S6:S31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1">
    <cfRule type="expression" dxfId="16" priority="2">
      <formula>AND(E6&gt;F6,L6=0)</formula>
    </cfRule>
  </conditionalFormatting>
  <conditionalFormatting sqref="P6:P31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</vt:i4>
      </vt:variant>
    </vt:vector>
  </HeadingPairs>
  <TitlesOfParts>
    <vt:vector size="26" baseType="lpstr">
      <vt:lpstr>Очки</vt:lpstr>
      <vt:lpstr>16.05</vt:lpstr>
      <vt:lpstr>23.05</vt:lpstr>
      <vt:lpstr>30.05.</vt:lpstr>
      <vt:lpstr>06.06</vt:lpstr>
      <vt:lpstr>13.06</vt:lpstr>
      <vt:lpstr>20.06</vt:lpstr>
      <vt:lpstr>27.06</vt:lpstr>
      <vt:lpstr>04.07</vt:lpstr>
      <vt:lpstr>11.07</vt:lpstr>
      <vt:lpstr>18.07</vt:lpstr>
      <vt:lpstr>25.07</vt:lpstr>
      <vt:lpstr>01.08</vt:lpstr>
      <vt:lpstr>08.08</vt:lpstr>
      <vt:lpstr>15.08</vt:lpstr>
      <vt:lpstr>22.08</vt:lpstr>
      <vt:lpstr>29,08</vt:lpstr>
      <vt:lpstr>05.09</vt:lpstr>
      <vt:lpstr>12.09</vt:lpstr>
      <vt:lpstr>19.09</vt:lpstr>
      <vt:lpstr>26.09</vt:lpstr>
      <vt:lpstr>03.10</vt:lpstr>
      <vt:lpstr>10.10</vt:lpstr>
      <vt:lpstr>17.10</vt:lpstr>
      <vt:lpstr>12121 (13)</vt:lpstr>
      <vt:lpstr>'11.07'!Область_печати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2017-10-17T20:16:20Z</cp:lastPrinted>
  <dcterms:created xsi:type="dcterms:W3CDTF">2006-09-16T00:00:00Z</dcterms:created>
  <dcterms:modified xsi:type="dcterms:W3CDTF">2017-10-18T16:30:54Z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