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4565" windowHeight="5115" tabRatio="641" firstSheet="5" activeTab="17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111" sheetId="17" r:id="rId18"/>
    <sheet name="12121 (8)" sheetId="18" r:id="rId19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R11" i="17" l="1"/>
  <c r="P25" i="17" l="1"/>
  <c r="L25" i="17"/>
  <c r="L9" i="17"/>
  <c r="P11" i="17"/>
  <c r="P9" i="17"/>
  <c r="L11" i="17"/>
  <c r="N28" i="20" l="1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P30" i="18"/>
  <c r="O30" i="18"/>
  <c r="L30" i="18"/>
  <c r="K30" i="18"/>
  <c r="P29" i="18"/>
  <c r="O29" i="18"/>
  <c r="L29" i="18"/>
  <c r="K29" i="18"/>
  <c r="P28" i="18"/>
  <c r="O28" i="18"/>
  <c r="L28" i="18"/>
  <c r="K28" i="18"/>
  <c r="P27" i="18"/>
  <c r="O27" i="18"/>
  <c r="L27" i="18"/>
  <c r="K27" i="18"/>
  <c r="P26" i="18"/>
  <c r="O26" i="18"/>
  <c r="L26" i="18"/>
  <c r="K26" i="18"/>
  <c r="P25" i="18"/>
  <c r="O25" i="18"/>
  <c r="L25" i="18"/>
  <c r="K25" i="18"/>
  <c r="P24" i="18"/>
  <c r="O24" i="18"/>
  <c r="L24" i="18"/>
  <c r="K24" i="18"/>
  <c r="P23" i="18"/>
  <c r="O23" i="18"/>
  <c r="L23" i="18"/>
  <c r="K23" i="18"/>
  <c r="P22" i="18"/>
  <c r="O22" i="18"/>
  <c r="L22" i="18"/>
  <c r="K22" i="18"/>
  <c r="P21" i="18"/>
  <c r="O21" i="18"/>
  <c r="L21" i="18"/>
  <c r="K21" i="18"/>
  <c r="P20" i="18"/>
  <c r="O20" i="18"/>
  <c r="L20" i="18"/>
  <c r="K20" i="18"/>
  <c r="P19" i="18"/>
  <c r="O19" i="18"/>
  <c r="L19" i="18"/>
  <c r="K19" i="18"/>
  <c r="P18" i="18"/>
  <c r="O18" i="18"/>
  <c r="L18" i="18"/>
  <c r="K18" i="18"/>
  <c r="P17" i="18"/>
  <c r="O17" i="18"/>
  <c r="L17" i="18"/>
  <c r="K17" i="18"/>
  <c r="P16" i="18"/>
  <c r="O16" i="18"/>
  <c r="L16" i="18"/>
  <c r="K16" i="18"/>
  <c r="P15" i="18"/>
  <c r="O15" i="18"/>
  <c r="L15" i="18"/>
  <c r="K15" i="18"/>
  <c r="P14" i="18"/>
  <c r="O14" i="18"/>
  <c r="L14" i="18"/>
  <c r="K14" i="18"/>
  <c r="P13" i="18"/>
  <c r="O13" i="18"/>
  <c r="L13" i="18"/>
  <c r="K13" i="18"/>
  <c r="P12" i="18"/>
  <c r="O12" i="18"/>
  <c r="L12" i="18"/>
  <c r="K12" i="18"/>
  <c r="P11" i="18"/>
  <c r="O11" i="18"/>
  <c r="L11" i="18"/>
  <c r="K11" i="18"/>
  <c r="P10" i="18"/>
  <c r="O10" i="18"/>
  <c r="L10" i="18"/>
  <c r="K10" i="18"/>
  <c r="P9" i="18"/>
  <c r="O9" i="18"/>
  <c r="L9" i="18"/>
  <c r="K9" i="18"/>
  <c r="P8" i="18"/>
  <c r="O8" i="18"/>
  <c r="L8" i="18"/>
  <c r="K8" i="18"/>
  <c r="P7" i="18"/>
  <c r="O7" i="18"/>
  <c r="L7" i="18"/>
  <c r="K7" i="18"/>
  <c r="P6" i="18"/>
  <c r="O6" i="18"/>
  <c r="L6" i="18"/>
  <c r="K6" i="18"/>
  <c r="S15" i="18" l="1"/>
  <c r="S6" i="18"/>
  <c r="A6" i="18" s="1"/>
  <c r="S7" i="18"/>
  <c r="S8" i="18"/>
  <c r="S9" i="18"/>
  <c r="S10" i="18"/>
  <c r="S11" i="18"/>
  <c r="S12" i="18"/>
  <c r="S13" i="18"/>
  <c r="S14" i="18"/>
  <c r="S8" i="20"/>
  <c r="S16" i="18"/>
  <c r="S19" i="18"/>
  <c r="S20" i="18"/>
  <c r="S21" i="18"/>
  <c r="S18" i="18"/>
  <c r="S17" i="18"/>
  <c r="S22" i="18"/>
  <c r="S23" i="18"/>
  <c r="S24" i="18"/>
  <c r="S25" i="18"/>
  <c r="S26" i="18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S27" i="18"/>
  <c r="A27" i="18" s="1"/>
  <c r="S28" i="18"/>
  <c r="S30" i="18"/>
  <c r="A30" i="18" s="1"/>
  <c r="O20" i="20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S29" i="18"/>
  <c r="A8" i="18"/>
  <c r="R11" i="13"/>
  <c r="C34" i="17"/>
  <c r="P23" i="17"/>
  <c r="O23" i="17"/>
  <c r="L23" i="17"/>
  <c r="K23" i="17"/>
  <c r="P17" i="17"/>
  <c r="O17" i="17"/>
  <c r="L17" i="17"/>
  <c r="K17" i="17"/>
  <c r="P10" i="17"/>
  <c r="O10" i="17"/>
  <c r="L10" i="17"/>
  <c r="K10" i="17"/>
  <c r="P15" i="17"/>
  <c r="O15" i="17"/>
  <c r="L15" i="17"/>
  <c r="K15" i="17"/>
  <c r="P13" i="17"/>
  <c r="O13" i="17"/>
  <c r="L13" i="17"/>
  <c r="K13" i="17"/>
  <c r="P30" i="17"/>
  <c r="O30" i="17"/>
  <c r="L30" i="17"/>
  <c r="K30" i="17"/>
  <c r="P7" i="17"/>
  <c r="O7" i="17"/>
  <c r="L7" i="17"/>
  <c r="K7" i="17"/>
  <c r="P12" i="17"/>
  <c r="O12" i="17"/>
  <c r="L12" i="17"/>
  <c r="K12" i="17"/>
  <c r="P31" i="17"/>
  <c r="O31" i="17"/>
  <c r="L31" i="17"/>
  <c r="K31" i="17"/>
  <c r="P28" i="17"/>
  <c r="O28" i="17"/>
  <c r="L28" i="17"/>
  <c r="K28" i="17"/>
  <c r="P24" i="17"/>
  <c r="O24" i="17"/>
  <c r="L24" i="17"/>
  <c r="K24" i="17"/>
  <c r="P26" i="17"/>
  <c r="O26" i="17"/>
  <c r="L26" i="17"/>
  <c r="K26" i="17"/>
  <c r="P16" i="17"/>
  <c r="O16" i="17"/>
  <c r="L16" i="17"/>
  <c r="K16" i="17"/>
  <c r="P20" i="17"/>
  <c r="O20" i="17"/>
  <c r="L20" i="17"/>
  <c r="K20" i="17"/>
  <c r="P33" i="17"/>
  <c r="O33" i="17"/>
  <c r="L33" i="17"/>
  <c r="K33" i="17"/>
  <c r="P6" i="17"/>
  <c r="O6" i="17"/>
  <c r="L6" i="17"/>
  <c r="K6" i="17"/>
  <c r="P19" i="17"/>
  <c r="O19" i="17"/>
  <c r="L19" i="17"/>
  <c r="K19" i="17"/>
  <c r="P18" i="17"/>
  <c r="O18" i="17"/>
  <c r="L18" i="17"/>
  <c r="K18" i="17"/>
  <c r="P21" i="17"/>
  <c r="O21" i="17"/>
  <c r="L21" i="17"/>
  <c r="K21" i="17"/>
  <c r="P32" i="17"/>
  <c r="O32" i="17"/>
  <c r="L32" i="17"/>
  <c r="K32" i="17"/>
  <c r="P22" i="17"/>
  <c r="O22" i="17"/>
  <c r="L22" i="17"/>
  <c r="K22" i="17"/>
  <c r="P29" i="17"/>
  <c r="O29" i="17"/>
  <c r="L29" i="17"/>
  <c r="K29" i="17"/>
  <c r="P8" i="17"/>
  <c r="O8" i="17"/>
  <c r="L8" i="17"/>
  <c r="K8" i="17"/>
  <c r="P14" i="17"/>
  <c r="O14" i="17"/>
  <c r="L14" i="17"/>
  <c r="K14" i="17"/>
  <c r="P27" i="17"/>
  <c r="O27" i="17"/>
  <c r="L27" i="17"/>
  <c r="K27" i="17"/>
  <c r="O25" i="17" l="1"/>
  <c r="K25" i="17"/>
  <c r="S27" i="17"/>
  <c r="S8" i="17"/>
  <c r="S29" i="17"/>
  <c r="S32" i="17"/>
  <c r="S14" i="17"/>
  <c r="O9" i="17"/>
  <c r="K9" i="17"/>
  <c r="O11" i="17"/>
  <c r="K11" i="17"/>
  <c r="S20" i="20"/>
  <c r="A26" i="18"/>
  <c r="A24" i="18"/>
  <c r="A22" i="18"/>
  <c r="A18" i="18"/>
  <c r="A20" i="18"/>
  <c r="A16" i="18"/>
  <c r="A14" i="18"/>
  <c r="A12" i="18"/>
  <c r="A10" i="18"/>
  <c r="A23" i="18"/>
  <c r="A11" i="18"/>
  <c r="A15" i="18"/>
  <c r="A28" i="18"/>
  <c r="A19" i="18"/>
  <c r="A13" i="18"/>
  <c r="A9" i="18"/>
  <c r="A29" i="18"/>
  <c r="A25" i="18"/>
  <c r="A17" i="18"/>
  <c r="A21" i="18"/>
  <c r="A7" i="18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22" i="17"/>
  <c r="S21" i="17"/>
  <c r="S18" i="17"/>
  <c r="S19" i="17"/>
  <c r="S6" i="17"/>
  <c r="S33" i="17"/>
  <c r="S20" i="17"/>
  <c r="S16" i="17"/>
  <c r="S26" i="17"/>
  <c r="S28" i="17"/>
  <c r="S31" i="17"/>
  <c r="S12" i="17"/>
  <c r="S7" i="17"/>
  <c r="S30" i="17"/>
  <c r="S13" i="17"/>
  <c r="S15" i="17"/>
  <c r="S17" i="17"/>
  <c r="S23" i="17"/>
  <c r="S10" i="17"/>
  <c r="S24" i="17"/>
  <c r="S9" i="17" l="1"/>
  <c r="S25" i="17"/>
  <c r="S11" i="17"/>
  <c r="A7" i="20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A11" i="17" l="1"/>
  <c r="A9" i="17"/>
  <c r="A25" i="17"/>
  <c r="A23" i="17"/>
  <c r="A12" i="17"/>
  <c r="A19" i="17"/>
  <c r="A7" i="17"/>
  <c r="A27" i="17"/>
  <c r="A16" i="17"/>
  <c r="A29" i="17"/>
  <c r="A21" i="17"/>
  <c r="A33" i="17"/>
  <c r="A14" i="17"/>
  <c r="A17" i="17"/>
  <c r="A20" i="17"/>
  <c r="A31" i="17"/>
  <c r="A13" i="17"/>
  <c r="A10" i="17"/>
  <c r="A22" i="17"/>
  <c r="A8" i="17"/>
  <c r="A18" i="17"/>
  <c r="A32" i="17"/>
  <c r="A15" i="17"/>
  <c r="A6" i="17"/>
  <c r="A26" i="17"/>
  <c r="A28" i="17"/>
  <c r="A30" i="17"/>
  <c r="A24" i="17"/>
  <c r="S26" i="16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8" i="2" l="1"/>
  <c r="A6" i="9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sharedStrings.xml><?xml version="1.0" encoding="utf-8"?>
<sst xmlns="http://schemas.openxmlformats.org/spreadsheetml/2006/main" count="1197" uniqueCount="242">
  <si>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</si>
  <si>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</si>
  <si>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</si>
  <si>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</si>
  <si>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</si>
  <si>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</si>
  <si>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</si>
  <si>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</si>
  <si>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</si>
  <si>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</si>
  <si>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</si>
  <si>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</si>
  <si>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</si>
  <si>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</si>
  <si>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</si>
  <si>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</si>
  <si>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</si>
  <si>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</si>
  <si>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</si>
  <si>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</si>
  <si>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</si>
  <si>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</si>
  <si>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</si>
  <si>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</si>
  <si>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</si>
  <si>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</si>
  <si>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</si>
  <si>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</si>
  <si>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</si>
  <si>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</si>
  <si>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</si>
  <si>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</si>
  <si>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</si>
  <si>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</si>
  <si>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</si>
  <si>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</si>
  <si>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</si>
  <si>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</si>
  <si>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</si>
  <si>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</si>
  <si>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</si>
  <si>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</si>
  <si>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</si>
  <si>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</si>
  <si>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</si>
  <si>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</si>
  <si>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</si>
  <si>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</si>
  <si>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</si>
  <si>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</si>
  <si>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</si>
  <si>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</si>
  <si>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</si>
  <si>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</si>
  <si>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</si>
  <si>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</si>
  <si>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</si>
  <si>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</si>
  <si>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</si>
  <si>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</si>
  <si>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</si>
  <si>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</si>
  <si>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</si>
  <si>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</si>
  <si>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</si>
  <si>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</si>
  <si>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</si>
  <si>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</si>
  <si>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</si>
  <si>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</si>
  <si>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</si>
  <si>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</si>
  <si>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</si>
  <si>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</si>
  <si>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</si>
  <si>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</si>
  <si>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</si>
  <si>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</si>
  <si>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</si>
  <si>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</si>
  <si>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</si>
  <si>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</si>
  <si>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</si>
  <si>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</si>
  <si>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</si>
  <si>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</si>
  <si>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</si>
  <si>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</si>
  <si>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</si>
  <si>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</si>
  <si>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</si>
  <si>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</si>
  <si>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</si>
  <si>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</si>
  <si>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</si>
  <si>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</si>
  <si>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</si>
  <si>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</si>
  <si>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</si>
  <si>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</si>
  <si>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</si>
  <si>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</si>
  <si>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</si>
  <si>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</si>
  <si>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</si>
  <si>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</si>
  <si>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</si>
  <si>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</si>
  <si>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</si>
  <si>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</si>
  <si>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</si>
  <si>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</si>
  <si>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</si>
  <si>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</si>
  <si>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</si>
  <si>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</si>
  <si>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</si>
  <si>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</si>
  <si>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</si>
  <si>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</si>
  <si>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</si>
  <si>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</si>
  <si>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</si>
  <si>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</si>
  <si>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</si>
  <si>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</si>
  <si>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</si>
  <si>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</si>
  <si>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</si>
  <si>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</si>
  <si>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</si>
  <si>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</si>
  <si>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</si>
  <si>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</si>
  <si>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</si>
  <si>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</si>
  <si>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</si>
  <si>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</si>
  <si>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</si>
  <si>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</si>
  <si>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</si>
  <si>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</si>
  <si>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</si>
  <si>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</si>
  <si>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</si>
  <si>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</si>
  <si>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</si>
  <si>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</si>
  <si>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</si>
  <si>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</si>
  <si>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</si>
  <si>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</si>
  <si>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</si>
  <si>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</si>
  <si>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</si>
  <si>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</si>
  <si>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</si>
  <si>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</si>
  <si>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</si>
  <si>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</si>
  <si>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</si>
  <si>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</si>
  <si>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</si>
  <si>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</si>
  <si>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</si>
  <si>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</si>
  <si>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</si>
  <si>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</si>
  <si>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</si>
  <si>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</si>
  <si>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</si>
  <si>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</si>
  <si>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</si>
  <si>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</si>
  <si>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</si>
  <si>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</si>
  <si>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</si>
  <si>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</si>
  <si>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</si>
  <si>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</si>
  <si>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</si>
  <si>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</si>
  <si>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</si>
  <si>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</si>
  <si>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</si>
  <si>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</si>
  <si>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</si>
  <si>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</si>
  <si>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</si>
  <si>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</si>
  <si>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</si>
  <si>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</si>
  <si>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</si>
  <si>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</si>
  <si>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</si>
  <si>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</si>
  <si>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</si>
  <si>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</si>
  <si>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</si>
  <si>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</si>
  <si>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</si>
  <si>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</si>
  <si>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</si>
  <si>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</si>
  <si>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</si>
  <si>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</si>
  <si>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</si>
  <si>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</si>
  <si>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</si>
  <si>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</si>
  <si>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</si>
  <si>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</si>
  <si>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</si>
  <si>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</si>
  <si>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</si>
  <si>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</si>
  <si>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</si>
  <si>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</si>
  <si>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</si>
  <si>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</si>
  <si>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</si>
  <si>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</si>
  <si>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</si>
  <si>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</si>
  <si>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</si>
  <si>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</si>
  <si>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</si>
  <si>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</si>
  <si>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</si>
  <si>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</si>
  <si>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</si>
  <si>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</si>
  <si>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</si>
  <si>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</si>
  <si>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</si>
  <si>
    <t xml:space="preserve">Лайт Лига 05.08.2017 (конфигурация 9) </t>
  </si>
  <si>
    <t>Трихлеб Саша</t>
  </si>
  <si>
    <t>Енгаличев Рустам</t>
  </si>
  <si>
    <t>Морокко Александр</t>
  </si>
  <si>
    <t>Шиленко Саша</t>
  </si>
  <si>
    <t>Деркач Роман</t>
  </si>
  <si>
    <t>Лесников  Саша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</si>
</sst>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7" fillId="0" borderId="15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7" fillId="0" borderId="51" xfId="0" applyFont="1" applyBorder="1" applyAlignment="1"/>
    <xf numFmtId="0" fontId="7" fillId="0" borderId="43" xfId="0" applyFont="1" applyBorder="1" applyAlignment="1"/>
  </cellXfs>
  <cellStyles count="2">
    <cellStyle name="Обычный" xfId="0" builtinId="0"/>
    <cellStyle name="Пояснение" xfId="1" builtinId="53" customBuiltin="1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1" t="s">
        <v>0</v>
      </c>
      <c r="B1" s="141"/>
      <c r="C1" s="141"/>
      <c r="D1" s="141"/>
      <c r="E1"/>
      <c r="F1" s="140" t="s">
        <v>1</v>
      </c>
      <c r="G1" s="140"/>
      <c r="H1" s="140"/>
      <c r="I1" s="140"/>
      <c r="J1"/>
      <c r="K1" s="140" t="s">
        <v>2</v>
      </c>
      <c r="L1" s="140"/>
      <c r="M1" s="140"/>
      <c r="N1" s="140"/>
      <c r="O1"/>
      <c r="P1" s="141" t="s">
        <v>3</v>
      </c>
      <c r="Q1" s="141"/>
      <c r="R1" s="141"/>
      <c r="S1" s="141"/>
      <c r="T1"/>
      <c r="U1" s="140" t="s">
        <v>4</v>
      </c>
      <c r="V1" s="140"/>
      <c r="W1" s="140"/>
      <c r="X1" s="140"/>
      <c r="Y1"/>
      <c r="Z1" s="140" t="s">
        <v>5</v>
      </c>
      <c r="AA1" s="140"/>
      <c r="AB1" s="140"/>
      <c r="AC1" s="140"/>
      <c r="AD1"/>
      <c r="AE1" s="134" t="s">
        <v>6</v>
      </c>
      <c r="AF1" s="134"/>
      <c r="AG1" s="134"/>
      <c r="AH1" s="134"/>
      <c r="AI1"/>
      <c r="AJ1" s="134" t="s">
        <v>7</v>
      </c>
      <c r="AK1" s="134"/>
      <c r="AL1" s="134"/>
      <c r="AM1" s="134"/>
      <c r="AN1"/>
      <c r="AO1" s="134" t="s">
        <v>8</v>
      </c>
      <c r="AP1" s="134"/>
      <c r="AQ1" s="134"/>
      <c r="AR1" s="134"/>
      <c r="AS1"/>
      <c r="AT1" s="134" t="s">
        <v>9</v>
      </c>
      <c r="AU1" s="134"/>
      <c r="AV1" s="134"/>
      <c r="AW1" s="134"/>
      <c r="AY1" s="134" t="s">
        <v>10</v>
      </c>
      <c r="AZ1" s="134"/>
      <c r="BA1" s="134"/>
      <c r="BB1" s="134"/>
      <c r="BD1" s="134" t="s">
        <v>184</v>
      </c>
      <c r="BE1" s="134"/>
      <c r="BF1" s="134"/>
      <c r="BG1" s="134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5" t="s">
        <v>14</v>
      </c>
      <c r="B16" s="136"/>
      <c r="C16" s="136"/>
      <c r="D16" s="136"/>
      <c r="E16" s="136"/>
      <c r="F16" s="136"/>
      <c r="G16" s="13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8" t="s">
        <v>15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9" t="s">
        <v>16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171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7">
    <cfRule type="expression" dxfId="9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4">
    <cfRule type="expression" dxfId="8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>
      <c r="A5" s="147"/>
      <c r="B5" s="148"/>
      <c r="C5" s="152"/>
      <c r="D5" s="161"/>
      <c r="E5" s="163"/>
      <c r="F5" s="143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1">
    <cfRule type="expression" dxfId="7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6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>
      <c r="A5" s="147"/>
      <c r="B5" s="148"/>
      <c r="C5" s="152"/>
      <c r="D5" s="161"/>
      <c r="E5" s="163"/>
      <c r="F5" s="143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206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1">
    <cfRule type="expression" dxfId="6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47"/>
  <sheetViews>
    <sheetView zoomScale="60" zoomScaleNormal="60" workbookViewId="0">
      <selection activeCell="B16" sqref="B1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>
      <c r="A5" s="147"/>
      <c r="B5" s="148"/>
      <c r="C5" s="152"/>
      <c r="D5" s="161"/>
      <c r="E5" s="163"/>
      <c r="F5" s="143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209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211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212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213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216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208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215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210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214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207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t="shared" ref="S42:S45" ca="1" si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t="shared" ca="1" si="1"/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t="shared" ca="1" si="1"/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t="shared" ca="1" si="1"/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6">
    <cfRule type="expression" dxfId="5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>
      <c r="A5" s="147"/>
      <c r="B5" s="148"/>
      <c r="C5" s="152"/>
      <c r="D5" s="161"/>
      <c r="E5" s="163"/>
      <c r="F5" s="143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RANK(S6,S$6:OFFSET(S$6,0,0,COUNTA(B$6:B$38)))</f>
        <v>1</v>
      </c>
      <c r="B6" s="47" t="s">
        <v>211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222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223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183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175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210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191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180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221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186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224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187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215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225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220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219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195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226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8">
    <cfRule type="expression" dxfId="4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RANK(S6,S$6:OFFSET(S$6,0,0,COUNTA(B$6:B$30)))</f>
        <v>1</v>
      </c>
      <c r="B6" s="107" t="s">
        <v>227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211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180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8"/>
  <sheetViews>
    <sheetView topLeftCell="A2" zoomScale="70" zoomScaleNormal="70" workbookViewId="0">
      <selection activeCell="A27" sqref="A27:XFD27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>
      <c r="A5" s="147"/>
      <c r="B5" s="148"/>
      <c r="C5" s="152"/>
      <c r="D5" s="161"/>
      <c r="E5" s="163"/>
      <c r="F5" s="143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t="shared" ref="S6:S37" ca="1" si="0">SUM(J6:R6)</f>
        <v>34.700000000000003</v>
      </c>
    </row>
    <row r="7" spans="1:19" ht="15.75" hidden="1">
      <c r="A7" s="132">
        <f ca="1">RANK(S7,S$6:OFFSET(S$6,0,0,COUNTA(B$6:B$37)))</f>
        <v>2</v>
      </c>
      <c r="B7" s="13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t="shared" ca="1" si="0"/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t="shared" ca="1" si="0"/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t="shared" ca="1" si="0"/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25.5</v>
      </c>
    </row>
    <row r="12" spans="1:19" ht="15.75">
      <c r="A12" s="132">
        <v>5</v>
      </c>
      <c r="B12" s="109" t="s">
        <v>211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t="shared" ca="1" si="0"/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t="shared" ca="1" si="0"/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t="shared" ca="1" si="0"/>
        <v>22.5</v>
      </c>
    </row>
    <row r="17" spans="1:23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23" ht="15.75">
      <c r="A18" s="132">
        <v>11</v>
      </c>
      <c r="B18" s="48" t="s">
        <v>231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t="shared" ca="1" si="0"/>
        <v>20.100000000000001</v>
      </c>
    </row>
    <row r="19" spans="1:23" ht="15.75">
      <c r="A19" s="132">
        <v>12</v>
      </c>
      <c r="B19" s="109" t="s">
        <v>210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23" ht="15.75">
      <c r="A20" s="132">
        <v>13</v>
      </c>
      <c r="B20" s="133" t="s">
        <v>232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t="shared" ca="1" si="0"/>
        <v>16.7</v>
      </c>
    </row>
    <row r="21" spans="1:23" ht="15.75">
      <c r="A21" s="132">
        <v>14</v>
      </c>
      <c r="B21" s="13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16.5</v>
      </c>
    </row>
    <row r="22" spans="1:23" ht="15.75">
      <c r="A22" s="132">
        <v>15</v>
      </c>
      <c r="B22" s="47" t="s">
        <v>180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16</v>
      </c>
    </row>
    <row r="23" spans="1:23" ht="15.75">
      <c r="A23" s="132">
        <v>16</v>
      </c>
      <c r="B23" s="109" t="s">
        <v>200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15.3</v>
      </c>
    </row>
    <row r="24" spans="1:23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14.9</v>
      </c>
    </row>
    <row r="25" spans="1:23" ht="15.75">
      <c r="A25" s="132">
        <v>18</v>
      </c>
      <c r="B25" s="109" t="s">
        <v>183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</v>
      </c>
    </row>
    <row r="26" spans="1:23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t="shared" ca="1" si="0"/>
        <v>9.5</v>
      </c>
    </row>
    <row r="27" spans="1:23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8.5</v>
      </c>
    </row>
    <row r="28" spans="1:23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t="shared" ca="1" si="0"/>
        <v>5.2999999999999989</v>
      </c>
      <c r="W28" t="s">
        <v>47</v>
      </c>
    </row>
    <row r="29" spans="1:23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t="shared" ca="1" si="0"/>
        <v>4.5</v>
      </c>
    </row>
    <row r="30" spans="1:23" ht="15.75">
      <c r="A30" s="132">
        <v>23</v>
      </c>
      <c r="B30" s="47" t="s">
        <v>230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t="shared" ca="1" si="0"/>
        <v>4</v>
      </c>
    </row>
    <row r="31" spans="1:23" ht="15.75">
      <c r="A31" s="132">
        <v>24</v>
      </c>
      <c r="B31" s="109" t="s">
        <v>203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t="shared" ca="1" si="0"/>
        <v>1.5</v>
      </c>
    </row>
    <row r="32" spans="1:23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1</v>
      </c>
    </row>
    <row r="33" spans="1:19" ht="15.75">
      <c r="A33" s="132">
        <v>26</v>
      </c>
      <c r="B33" s="109" t="s">
        <v>233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t="shared" ca="1" si="0"/>
        <v>1</v>
      </c>
    </row>
    <row r="34" spans="1:19" ht="15.75">
      <c r="A34" s="132">
        <v>27</v>
      </c>
      <c r="B34" s="47" t="s">
        <v>229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7">
    <cfRule type="expression" dxfId="2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S34"/>
  <sheetViews>
    <sheetView tabSelected="1" zoomScale="80" zoomScaleNormal="80" workbookViewId="0">
      <selection activeCell="T18" sqref="T18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RANK(S6,S$6:OFFSET(S$6,0,0,COUNTA(B$6:B$33)))</f>
        <v>1</v>
      </c>
      <c r="B6" s="165" t="s">
        <v>211</v>
      </c>
      <c r="C6" s="100" t="s">
        <v>44</v>
      </c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8</v>
      </c>
      <c r="J6" s="94">
        <v>2.5</v>
      </c>
      <c r="K6" s="86">
        <f ca="1">OFFSET(Очки!$A$2,F6,D6+OFFSET(Очки!$A$18,0,$C$34-1)-1)</f>
        <v>13</v>
      </c>
      <c r="L6" s="87">
        <f ca="1">IF(F6&lt;E6,OFFSET(Очки!$A$20,2+E6-F6,IF(D6=1,13-E6,10+D6)),0)</f>
        <v>5.6999999999999993</v>
      </c>
      <c r="M6" s="87">
        <v>2.5</v>
      </c>
      <c r="N6" s="91"/>
      <c r="O6" s="86">
        <f ca="1">OFFSET(Очки!$A$2,I6,G6+OFFSET(Очки!$A$18,0,$C$34-1)-1)</f>
        <v>11.5</v>
      </c>
      <c r="P6" s="87">
        <f ca="1">IF(I6&lt;H6,OFFSET(Очки!$A$20,2+H6-I6,IF(G6=1,13-H6,10+G6)),0)</f>
        <v>2.4</v>
      </c>
      <c r="Q6" s="87">
        <v>2</v>
      </c>
      <c r="R6" s="88"/>
      <c r="S6" s="101">
        <f ca="1">SUM(J6:R6)</f>
        <v>39.6</v>
      </c>
    </row>
    <row r="7" spans="1:19" ht="15.75">
      <c r="A7" s="40">
        <f ca="1">RANK(S7,S$6:OFFSET(S$6,0,0,COUNTA(B$6:B$33)))</f>
        <v>2</v>
      </c>
      <c r="B7" s="47" t="s">
        <v>48</v>
      </c>
      <c r="C7" s="33" t="s">
        <v>44</v>
      </c>
      <c r="D7" s="42">
        <v>1</v>
      </c>
      <c r="E7" s="43">
        <v>1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OFFSET(Очки!$A$2,F7,D7+OFFSET(Очки!$A$18,0,$C$34-1)-1)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OFFSET(Очки!$A$2,I7,G7+OFFSET(Очки!$A$18,0,$C$34-1)-1)</f>
        <v>17</v>
      </c>
      <c r="P7" s="39">
        <f ca="1">IF(I7&lt;H7,OFFSET(Очки!$A$20,2+H7-I7,IF(G7=1,13-H7,10+G7)),0)</f>
        <v>0</v>
      </c>
      <c r="Q7" s="39"/>
      <c r="R7" s="90"/>
      <c r="S7" s="102">
        <f ca="1">SUM(J7:R7)</f>
        <v>33</v>
      </c>
    </row>
    <row r="8" spans="1:19" ht="15.75">
      <c r="A8" s="40">
        <f ca="1">RANK(S8,S$6:OFFSET(S$6,0,0,COUNTA(B$6:B$33)))</f>
        <v>3</v>
      </c>
      <c r="B8" s="41" t="s">
        <v>51</v>
      </c>
      <c r="C8" s="33" t="s">
        <v>44</v>
      </c>
      <c r="D8" s="42">
        <v>1</v>
      </c>
      <c r="E8" s="43">
        <v>4</v>
      </c>
      <c r="F8" s="44">
        <v>3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OFFSET(Очки!$A$2,F8,D8+OFFSET(Очки!$A$18,0,$C$34-1)-1)</f>
        <v>15</v>
      </c>
      <c r="L8" s="39">
        <f ca="1">IF(F8&lt;E8,OFFSET(Очки!$A$20,2+E8-F8,IF(D8=1,13-E8,10+D8)),0)</f>
        <v>0.8</v>
      </c>
      <c r="M8" s="39">
        <v>0.5</v>
      </c>
      <c r="N8" s="92"/>
      <c r="O8" s="89">
        <f ca="1">OFFSET(Очки!$A$2,I8,G8+OFFSET(Очки!$A$18,0,$C$34-1)-1)</f>
        <v>14</v>
      </c>
      <c r="P8" s="39">
        <f ca="1">IF(I8&lt;H8,OFFSET(Очки!$A$20,2+H8-I8,IF(G8=1,13-H8,10+G8)),0)</f>
        <v>1.9</v>
      </c>
      <c r="Q8" s="39">
        <v>0.5</v>
      </c>
      <c r="R8" s="90"/>
      <c r="S8" s="102">
        <f ca="1">SUM(J8:R8)</f>
        <v>32.700000000000003</v>
      </c>
    </row>
    <row r="9" spans="1:19" ht="15.75">
      <c r="A9" s="40">
        <f ca="1">RANK(S9,S$6:OFFSET(S$6,0,0,COUNTA(B$6:B$33)))</f>
        <v>4</v>
      </c>
      <c r="B9" s="48" t="s">
        <v>127</v>
      </c>
      <c r="C9" s="33">
        <v>74</v>
      </c>
      <c r="D9" s="42">
        <v>1</v>
      </c>
      <c r="E9" s="43">
        <v>7</v>
      </c>
      <c r="F9" s="44">
        <v>4</v>
      </c>
      <c r="G9" s="45">
        <v>1</v>
      </c>
      <c r="H9" s="46">
        <v>9</v>
      </c>
      <c r="I9" s="43">
        <v>9</v>
      </c>
      <c r="J9" s="95">
        <v>1</v>
      </c>
      <c r="K9" s="89">
        <f ca="1">OFFSET(Очки!$A$2,F9,D9+OFFSET(Очки!$A$18,0,$C$34-1)-1)</f>
        <v>14</v>
      </c>
      <c r="L9" s="39">
        <f ca="1">IF(F9&lt;E9,OFFSET(Очки!$A$20,2+E9-F9,IF(D9=1,13-E9,10+D9)),0)</f>
        <v>3</v>
      </c>
      <c r="M9" s="39">
        <v>2</v>
      </c>
      <c r="N9" s="92"/>
      <c r="O9" s="89">
        <f ca="1">OFFSET(Очки!$A$2,I9,G9+OFFSET(Очки!$A$18,0,$C$34-1)-1)</f>
        <v>11</v>
      </c>
      <c r="P9" s="39">
        <f ca="1">IF(I9&lt;H9,OFFSET(Очки!$A$20,2+H9-I9,IF(G9=1,13-H9,10+G9)),0)</f>
        <v>0</v>
      </c>
      <c r="Q9" s="39"/>
      <c r="R9" s="90"/>
      <c r="S9" s="102">
        <f ca="1">SUM(J9:R9)</f>
        <v>31</v>
      </c>
    </row>
    <row r="10" spans="1:19" ht="15.75">
      <c r="A10" s="40">
        <f ca="1">RANK(S10,S$6:OFFSET(S$6,0,0,COUNTA(B$6:B$33)))</f>
        <v>5</v>
      </c>
      <c r="B10" s="47" t="s">
        <v>180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7</v>
      </c>
      <c r="I10" s="43">
        <v>7</v>
      </c>
      <c r="J10" s="95"/>
      <c r="K10" s="89">
        <f ca="1">OFFSET(Очки!$A$2,F10,D10+OFFSET(Очки!$A$18,0,$C$34-1)-1)</f>
        <v>17</v>
      </c>
      <c r="L10" s="39">
        <f ca="1">IF(F10&lt;E10,OFFSET(Очки!$A$20,2+E10-F10,IF(D10=1,13-E10,10+D10)),0)</f>
        <v>0.7</v>
      </c>
      <c r="M10" s="39">
        <v>1</v>
      </c>
      <c r="N10" s="92"/>
      <c r="O10" s="89">
        <f ca="1">OFFSET(Очки!$A$2,I10,G10+OFFSET(Очки!$A$18,0,$C$34-1)-1)</f>
        <v>12</v>
      </c>
      <c r="P10" s="39">
        <f ca="1">IF(I10&lt;H10,OFFSET(Очки!$A$20,2+H10-I10,IF(G10=1,13-H10,10+G10)),0)</f>
        <v>0</v>
      </c>
      <c r="Q10" s="39"/>
      <c r="R10" s="90">
        <v>-4</v>
      </c>
      <c r="S10" s="102">
        <f ca="1">SUM(J10:R10)</f>
        <v>26.7</v>
      </c>
    </row>
    <row r="11" spans="1:19" ht="15.75">
      <c r="A11" s="40">
        <f ca="1">RANK(S11,S$6:OFFSET(S$6,0,0,COUNTA(B$6:B$33)))</f>
        <v>6</v>
      </c>
      <c r="B11" s="47" t="s">
        <v>239</v>
      </c>
      <c r="C11" s="33" t="s">
        <v>44</v>
      </c>
      <c r="D11" s="42">
        <v>1</v>
      </c>
      <c r="E11" s="43">
        <v>9</v>
      </c>
      <c r="F11" s="44">
        <v>10</v>
      </c>
      <c r="G11" s="45">
        <v>1</v>
      </c>
      <c r="H11" s="46">
        <v>5</v>
      </c>
      <c r="I11" s="43">
        <v>2</v>
      </c>
      <c r="J11" s="95">
        <v>2</v>
      </c>
      <c r="K11" s="89">
        <f ca="1">OFFSET(Очки!$A$2,F11,D11+OFFSET(Очки!$A$18,0,$C$34-1)-1)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OFFSET(Очки!$A$2,I11,G11+OFFSET(Очки!$A$18,0,$C$34-1)-1)</f>
        <v>16</v>
      </c>
      <c r="P11" s="39">
        <f ca="1">IF(I11&lt;H11,OFFSET(Очки!$A$20,2+H11-I11,IF(G11=1,13-H11,10+G11)),0)</f>
        <v>2.4000000000000004</v>
      </c>
      <c r="Q11" s="39">
        <v>1</v>
      </c>
      <c r="R11" s="90">
        <f>-4-4</f>
        <v>-8</v>
      </c>
      <c r="S11" s="102">
        <f ca="1">SUM(J11:R11)</f>
        <v>23.9</v>
      </c>
    </row>
    <row r="12" spans="1:19" ht="15.75">
      <c r="A12" s="40">
        <f ca="1">RANK(S12,S$6:OFFSET(S$6,0,0,COUNTA(B$6:B$33)))</f>
        <v>7</v>
      </c>
      <c r="B12" s="47" t="s">
        <v>52</v>
      </c>
      <c r="C12" s="33" t="s">
        <v>44</v>
      </c>
      <c r="D12" s="42">
        <v>2</v>
      </c>
      <c r="E12" s="43">
        <v>2</v>
      </c>
      <c r="F12" s="44">
        <v>1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OFFSET(Очки!$A$2,F12,D12+OFFSET(Очки!$A$18,0,$C$34-1)-1)</f>
        <v>11.5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OFFSET(Очки!$A$2,I12,G12+OFFSET(Очки!$A$18,0,$C$34-1)-1)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ca="1">SUM(J12:R12)</f>
        <v>23.7</v>
      </c>
    </row>
    <row r="13" spans="1:19" ht="15.75">
      <c r="A13" s="40">
        <f ca="1">RANK(S13,S$6:OFFSET(S$6,0,0,COUNTA(B$6:B$33)))</f>
        <v>8</v>
      </c>
      <c r="B13" s="47" t="s">
        <v>60</v>
      </c>
      <c r="C13" s="33">
        <v>5</v>
      </c>
      <c r="D13" s="42">
        <v>1</v>
      </c>
      <c r="E13" s="43">
        <v>5</v>
      </c>
      <c r="F13" s="44">
        <v>6</v>
      </c>
      <c r="G13" s="45">
        <v>1</v>
      </c>
      <c r="H13" s="46">
        <v>8</v>
      </c>
      <c r="I13" s="43">
        <v>9</v>
      </c>
      <c r="J13" s="95"/>
      <c r="K13" s="89">
        <f ca="1">OFFSET(Очки!$A$2,F13,D13+OFFSET(Очки!$A$18,0,$C$34-1)-1)</f>
        <v>12.5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OFFSET(Очки!$A$2,I13,G13+OFFSET(Очки!$A$18,0,$C$34-1)-1)</f>
        <v>11</v>
      </c>
      <c r="P13" s="39">
        <f ca="1">IF(I13&lt;H13,OFFSET(Очки!$A$20,2+H13-I13,IF(G13=1,13-H13,10+G13)),0)</f>
        <v>0</v>
      </c>
      <c r="Q13" s="39">
        <v>1.5</v>
      </c>
      <c r="R13" s="90">
        <v>-3</v>
      </c>
      <c r="S13" s="102">
        <f ca="1">SUM(J13:R13)</f>
        <v>23.5</v>
      </c>
    </row>
    <row r="14" spans="1:19" ht="15.75">
      <c r="A14" s="40">
        <f ca="1">RANK(S14,S$6:OFFSET(S$6,0,0,COUNTA(B$6:B$33)))</f>
        <v>9</v>
      </c>
      <c r="B14" s="47" t="s">
        <v>175</v>
      </c>
      <c r="C14" s="33">
        <v>20</v>
      </c>
      <c r="D14" s="42">
        <v>1</v>
      </c>
      <c r="E14" s="43">
        <v>8</v>
      </c>
      <c r="F14" s="44">
        <v>7</v>
      </c>
      <c r="G14" s="45">
        <v>2</v>
      </c>
      <c r="H14" s="46">
        <v>4</v>
      </c>
      <c r="I14" s="43">
        <v>3</v>
      </c>
      <c r="J14" s="95">
        <v>1.5</v>
      </c>
      <c r="K14" s="89">
        <f ca="1">OFFSET(Очки!$A$2,F14,D14+OFFSET(Очки!$A$18,0,$C$34-1)-1)</f>
        <v>12</v>
      </c>
      <c r="L14" s="39">
        <f ca="1">IF(F14&lt;E14,OFFSET(Очки!$A$20,2+E14-F14,IF(D14=1,13-E14,10+D14)),0)</f>
        <v>1.2</v>
      </c>
      <c r="M14" s="39"/>
      <c r="N14" s="92">
        <v>-2</v>
      </c>
      <c r="O14" s="89">
        <f ca="1">OFFSET(Очки!$A$2,I14,G14+OFFSET(Очки!$A$18,0,$C$34-1)-1)</f>
        <v>9.5</v>
      </c>
      <c r="P14" s="39">
        <f ca="1">IF(I14&lt;H14,OFFSET(Очки!$A$20,2+H14-I14,IF(G14=1,13-H14,10+G14)),0)</f>
        <v>0.7</v>
      </c>
      <c r="Q14" s="39"/>
      <c r="R14" s="90"/>
      <c r="S14" s="102">
        <f ca="1">SUM(J14:R14)</f>
        <v>22.9</v>
      </c>
    </row>
    <row r="15" spans="1:19" ht="15.75">
      <c r="A15" s="40">
        <f ca="1">RANK(S15,S$6:OFFSET(S$6,0,0,COUNTA(B$6:B$33)))</f>
        <v>10</v>
      </c>
      <c r="B15" s="48" t="s">
        <v>236</v>
      </c>
      <c r="C15" s="33" t="s">
        <v>44</v>
      </c>
      <c r="D15" s="42">
        <v>2</v>
      </c>
      <c r="E15" s="43">
        <v>3</v>
      </c>
      <c r="F15" s="44">
        <v>7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OFFSET(Очки!$A$2,F15,D15+OFFSET(Очки!$A$18,0,$C$34-1)-1)</f>
        <v>6.5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OFFSET(Очки!$A$2,I15,G15+OFFSET(Очки!$A$18,0,$C$34-1)-1)</f>
        <v>16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22.5</v>
      </c>
    </row>
    <row r="16" spans="1:19" ht="15.75">
      <c r="A16" s="40">
        <f ca="1">RANK(S16,S$6:OFFSET(S$6,0,0,COUNTA(B$6:B$33)))</f>
        <v>11</v>
      </c>
      <c r="B16" s="32" t="s">
        <v>223</v>
      </c>
      <c r="C16" s="33" t="s">
        <v>44</v>
      </c>
      <c r="D16" s="42">
        <v>1</v>
      </c>
      <c r="E16" s="43">
        <v>3</v>
      </c>
      <c r="F16" s="44">
        <v>8</v>
      </c>
      <c r="G16" s="45">
        <v>3</v>
      </c>
      <c r="H16" s="46">
        <v>9</v>
      </c>
      <c r="I16" s="43">
        <v>2</v>
      </c>
      <c r="J16" s="95"/>
      <c r="K16" s="89">
        <f ca="1">OFFSET(Очки!$A$2,F16,D16+OFFSET(Очки!$A$18,0,$C$34-1)-1)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OFFSET(Очки!$A$2,I16,G16+OFFSET(Очки!$A$18,0,$C$34-1)-1)</f>
        <v>5.5</v>
      </c>
      <c r="P16" s="39">
        <f ca="1">IF(I16&lt;H16,OFFSET(Очки!$A$20,2+H16-I16,IF(G16=1,13-H16,10+G16)),0)</f>
        <v>3.5</v>
      </c>
      <c r="Q16" s="39"/>
      <c r="R16" s="90"/>
      <c r="S16" s="102">
        <f ca="1">SUM(J16:R16)</f>
        <v>20.5</v>
      </c>
    </row>
    <row r="17" spans="1:19" ht="15.75">
      <c r="A17" s="40">
        <f ca="1">RANK(S17,S$6:OFFSET(S$6,0,0,COUNTA(B$6:B$33)))</f>
        <v>11</v>
      </c>
      <c r="B17" s="47" t="s">
        <v>165</v>
      </c>
      <c r="C17" s="33">
        <v>17.5</v>
      </c>
      <c r="D17" s="42">
        <v>3</v>
      </c>
      <c r="E17" s="43">
        <v>3</v>
      </c>
      <c r="F17" s="44">
        <v>1</v>
      </c>
      <c r="G17" s="45">
        <v>1</v>
      </c>
      <c r="H17" s="46">
        <v>3</v>
      </c>
      <c r="I17" s="43">
        <v>5</v>
      </c>
      <c r="J17" s="95"/>
      <c r="K17" s="89">
        <f ca="1">OFFSET(Очки!$A$2,F17,D17+OFFSET(Очки!$A$18,0,$C$34-1)-1)</f>
        <v>6.5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OFFSET(Очки!$A$2,I17,G17+OFFSET(Очки!$A$18,0,$C$34-1)-1)</f>
        <v>13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20.5</v>
      </c>
    </row>
    <row r="18" spans="1:19" ht="15.75">
      <c r="A18" s="40">
        <f ca="1">RANK(S18,S$6:OFFSET(S$6,0,0,COUNTA(B$6:B$33)))</f>
        <v>13</v>
      </c>
      <c r="B18" s="48" t="s">
        <v>152</v>
      </c>
      <c r="C18" s="33">
        <v>10</v>
      </c>
      <c r="D18" s="42">
        <v>1</v>
      </c>
      <c r="E18" s="43">
        <v>6</v>
      </c>
      <c r="F18" s="44">
        <v>7</v>
      </c>
      <c r="G18" s="45">
        <v>2</v>
      </c>
      <c r="H18" s="46">
        <v>2</v>
      </c>
      <c r="I18" s="43">
        <v>2</v>
      </c>
      <c r="J18" s="95">
        <v>0.5</v>
      </c>
      <c r="K18" s="89">
        <f ca="1">OFFSET(Очки!$A$2,F18,D18+OFFSET(Очки!$A$18,0,$C$34-1)-1)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OFFSET(Очки!$A$2,I18,G18+OFFSET(Очки!$A$18,0,$C$34-1)-1)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19</v>
      </c>
    </row>
    <row r="19" spans="1:19" ht="15.75">
      <c r="A19" s="40">
        <f ca="1">RANK(S19,S$6:OFFSET(S$6,0,0,COUNTA(B$6:B$33)))</f>
        <v>14</v>
      </c>
      <c r="B19" s="47" t="s">
        <v>115</v>
      </c>
      <c r="C19" s="33">
        <v>10</v>
      </c>
      <c r="D19" s="42">
        <v>2</v>
      </c>
      <c r="E19" s="43">
        <v>1</v>
      </c>
      <c r="F19" s="44">
        <v>3</v>
      </c>
      <c r="G19" s="45">
        <v>3</v>
      </c>
      <c r="H19" s="46">
        <v>5</v>
      </c>
      <c r="I19" s="43">
        <v>1</v>
      </c>
      <c r="J19" s="95"/>
      <c r="K19" s="89">
        <f ca="1">OFFSET(Очки!$A$2,F19,D19+OFFSET(Очки!$A$18,0,$C$34-1)-1)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OFFSET(Очки!$A$2,I19,G19+OFFSET(Очки!$A$18,0,$C$34-1)-1)</f>
        <v>6.5</v>
      </c>
      <c r="P19" s="39">
        <f ca="1">IF(I19&lt;H19,OFFSET(Очки!$A$20,2+H19-I19,IF(G19=1,13-H19,10+G19)),0)</f>
        <v>2</v>
      </c>
      <c r="Q19" s="39"/>
      <c r="R19" s="90"/>
      <c r="S19" s="102">
        <f ca="1">SUM(J19:R19)</f>
        <v>18</v>
      </c>
    </row>
    <row r="20" spans="1:19" ht="15.75">
      <c r="A20" s="40">
        <f ca="1">RANK(S20,S$6:OFFSET(S$6,0,0,COUNTA(B$6:B$33)))</f>
        <v>15</v>
      </c>
      <c r="B20" s="47" t="s">
        <v>241</v>
      </c>
      <c r="C20" s="33">
        <v>5</v>
      </c>
      <c r="D20" s="42">
        <v>3</v>
      </c>
      <c r="E20" s="43">
        <v>7</v>
      </c>
      <c r="F20" s="44">
        <v>5</v>
      </c>
      <c r="G20" s="45">
        <v>1</v>
      </c>
      <c r="H20" s="46">
        <v>4</v>
      </c>
      <c r="I20" s="43">
        <v>4</v>
      </c>
      <c r="J20" s="95"/>
      <c r="K20" s="89">
        <f ca="1">OFFSET(Очки!$A$2,F20,D20+OFFSET(Очки!$A$18,0,$C$34-1)-1)</f>
        <v>2.5</v>
      </c>
      <c r="L20" s="39">
        <f ca="1">IF(F20&lt;E20,OFFSET(Очки!$A$20,2+E20-F20,IF(D20=1,13-E20,10+D20)),0)</f>
        <v>1</v>
      </c>
      <c r="M20" s="39"/>
      <c r="N20" s="92"/>
      <c r="O20" s="89">
        <f ca="1">OFFSET(Очки!$A$2,I20,G20+OFFSET(Очки!$A$18,0,$C$34-1)-1)</f>
        <v>14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17.5</v>
      </c>
    </row>
    <row r="21" spans="1:19" ht="15.75">
      <c r="A21" s="40">
        <f ca="1">RANK(S21,S$6:OFFSET(S$6,0,0,COUNTA(B$6:B$33)))</f>
        <v>16</v>
      </c>
      <c r="B21" s="47" t="s">
        <v>145</v>
      </c>
      <c r="C21" s="33" t="s">
        <v>44</v>
      </c>
      <c r="D21" s="42">
        <v>2</v>
      </c>
      <c r="E21" s="43">
        <v>7</v>
      </c>
      <c r="F21" s="44">
        <v>5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OFFSET(Очки!$A$2,F21,D21+OFFSET(Очки!$A$18,0,$C$34-1)-1)</f>
        <v>7.5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OFFSET(Очки!$A$2,I21,G21+OFFSET(Очки!$A$18,0,$C$34-1)-1)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ca="1">SUM(J21:R21)</f>
        <v>17.099999999999998</v>
      </c>
    </row>
    <row r="22" spans="1:19" ht="15.75">
      <c r="A22" s="40">
        <f ca="1">RANK(S22,S$6:OFFSET(S$6,0,0,COUNTA(B$6:B$33)))</f>
        <v>17</v>
      </c>
      <c r="B22" s="32" t="s">
        <v>210</v>
      </c>
      <c r="C22" s="33" t="s">
        <v>44</v>
      </c>
      <c r="D22" s="42">
        <v>2</v>
      </c>
      <c r="E22" s="43">
        <v>6</v>
      </c>
      <c r="F22" s="44">
        <v>1</v>
      </c>
      <c r="G22" s="45">
        <v>2</v>
      </c>
      <c r="H22" s="46">
        <v>7</v>
      </c>
      <c r="I22" s="43">
        <v>8</v>
      </c>
      <c r="J22" s="95"/>
      <c r="K22" s="89">
        <f ca="1">OFFSET(Очки!$A$2,F22,D22+OFFSET(Очки!$A$18,0,$C$34-1)-1)</f>
        <v>11.5</v>
      </c>
      <c r="L22" s="39">
        <f ca="1">IF(F22&lt;E22,OFFSET(Очки!$A$20,2+E22-F22,IF(D22=1,13-E22,10+D22)),0)</f>
        <v>3.5</v>
      </c>
      <c r="M22" s="39"/>
      <c r="N22" s="92">
        <v>-4</v>
      </c>
      <c r="O22" s="89">
        <f ca="1">OFFSET(Очки!$A$2,I22,G22+OFFSET(Очки!$A$18,0,$C$34-1)-1)</f>
        <v>6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17</v>
      </c>
    </row>
    <row r="23" spans="1:19" ht="15.75">
      <c r="A23" s="40">
        <f ca="1">RANK(S23,S$6:OFFSET(S$6,0,0,COUNTA(B$6:B$33)))</f>
        <v>18</v>
      </c>
      <c r="B23" s="48" t="s">
        <v>126</v>
      </c>
      <c r="C23" s="33" t="s">
        <v>44</v>
      </c>
      <c r="D23" s="89">
        <v>2</v>
      </c>
      <c r="E23" s="120">
        <v>3</v>
      </c>
      <c r="F23" s="90">
        <v>8</v>
      </c>
      <c r="G23" s="123">
        <v>2</v>
      </c>
      <c r="H23" s="39">
        <v>9</v>
      </c>
      <c r="I23" s="120">
        <v>7</v>
      </c>
      <c r="J23" s="33"/>
      <c r="K23" s="89">
        <f ca="1">OFFSET(Очки!$A$2,F23,D23+OFFSET(Очки!$A$18,0,$C$34-1)-1)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OFFSET(Очки!$A$2,I23,G23+OFFSET(Очки!$A$18,0,$C$34-1)-1)</f>
        <v>6.5</v>
      </c>
      <c r="P23" s="39">
        <f ca="1">IF(I23&lt;H23,OFFSET(Очки!$A$20,2+H23-I23,IF(G23=1,13-H23,10+G23)),0)</f>
        <v>1.4</v>
      </c>
      <c r="Q23" s="39">
        <v>2.5</v>
      </c>
      <c r="R23" s="90"/>
      <c r="S23" s="102">
        <f ca="1">SUM(J23:R23)</f>
        <v>16.399999999999999</v>
      </c>
    </row>
    <row r="24" spans="1:19" ht="15.75">
      <c r="A24" s="40">
        <f ca="1">RANK(S24,S$6:OFFSET(S$6,0,0,COUNTA(B$6:B$33)))</f>
        <v>19</v>
      </c>
      <c r="B24" s="47" t="s">
        <v>233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5</v>
      </c>
      <c r="I24" s="43">
        <v>5</v>
      </c>
      <c r="J24" s="95"/>
      <c r="K24" s="89">
        <f ca="1">OFFSET(Очки!$A$2,F24,D24+OFFSET(Очки!$A$18,0,$C$34-1)-1)</f>
        <v>9.5</v>
      </c>
      <c r="L24" s="39">
        <f ca="1">IF(F24&lt;E24,OFFSET(Очки!$A$20,2+E24-F24,IF(D24=1,13-E24,10+D24)),0)</f>
        <v>0.7</v>
      </c>
      <c r="M24" s="39"/>
      <c r="N24" s="92">
        <v>-4</v>
      </c>
      <c r="O24" s="89">
        <f ca="1">OFFSET(Очки!$A$2,I24,G24+OFFSET(Очки!$A$18,0,$C$34-1)-1)</f>
        <v>7.5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13.7</v>
      </c>
    </row>
    <row r="25" spans="1:19" ht="15.75">
      <c r="A25" s="40">
        <f ca="1">RANK(S25,S$6:OFFSET(S$6,0,0,COUNTA(B$6:B$33)))</f>
        <v>20</v>
      </c>
      <c r="B25" s="47" t="s">
        <v>56</v>
      </c>
      <c r="C25" s="33" t="s">
        <v>44</v>
      </c>
      <c r="D25" s="42">
        <v>2</v>
      </c>
      <c r="E25" s="43">
        <v>5</v>
      </c>
      <c r="F25" s="44">
        <v>6</v>
      </c>
      <c r="G25" s="45">
        <v>2</v>
      </c>
      <c r="H25" s="46">
        <v>8</v>
      </c>
      <c r="I25" s="43">
        <v>9</v>
      </c>
      <c r="J25" s="95"/>
      <c r="K25" s="89">
        <f ca="1">OFFSET(Очки!$A$2,F25,D25+OFFSET(Очки!$A$18,0,$C$34-1)-1)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OFFSET(Очки!$A$2,I25,G25+OFFSET(Очки!$A$18,0,$C$34-1)-1)</f>
        <v>5.5</v>
      </c>
      <c r="P25" s="39">
        <f ca="1">IF(I25&lt;H25,OFFSET(Очки!$A$20,2+H25-I25,IF(G25=1,13-H25,10+G25)),0)</f>
        <v>0</v>
      </c>
      <c r="Q25" s="39"/>
      <c r="R25" s="90"/>
      <c r="S25" s="102">
        <f ca="1">SUM(J25:R25)</f>
        <v>12.5</v>
      </c>
    </row>
    <row r="26" spans="1:19" ht="15.75">
      <c r="A26" s="40">
        <f ca="1">RANK(S26,S$6:OFFSET(S$6,0,0,COUNTA(B$6:B$33)))</f>
        <v>21</v>
      </c>
      <c r="B26" s="47" t="s">
        <v>84</v>
      </c>
      <c r="C26" s="33">
        <v>10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4</v>
      </c>
      <c r="J26" s="95"/>
      <c r="K26" s="89">
        <f ca="1">OFFSET(Очки!$A$2,F26,D26+OFFSET(Очки!$A$18,0,$C$34-1)-1)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OFFSET(Очки!$A$2,I26,G26+OFFSET(Очки!$A$18,0,$C$34-1)-1)</f>
        <v>8.5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ca="1">SUM(J26:R26)</f>
        <v>10</v>
      </c>
    </row>
    <row r="27" spans="1:19" ht="15.75">
      <c r="A27" s="40">
        <f ca="1">RANK(S27,S$6:OFFSET(S$6,0,0,COUNTA(B$6:B$33)))</f>
        <v>22</v>
      </c>
      <c r="B27" s="47" t="s">
        <v>232</v>
      </c>
      <c r="C27" s="33" t="s">
        <v>44</v>
      </c>
      <c r="D27" s="42">
        <v>3</v>
      </c>
      <c r="E27" s="43">
        <v>5</v>
      </c>
      <c r="F27" s="44">
        <v>3</v>
      </c>
      <c r="G27" s="45">
        <v>3</v>
      </c>
      <c r="H27" s="46">
        <v>7</v>
      </c>
      <c r="I27" s="43">
        <v>3</v>
      </c>
      <c r="J27" s="95"/>
      <c r="K27" s="89">
        <f ca="1">OFFSET(Очки!$A$2,F27,D27+OFFSET(Очки!$A$18,0,$C$34-1)-1)</f>
        <v>4.5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OFFSET(Очки!$A$2,I27,G27+OFFSET(Очки!$A$18,0,$C$34-1)-1)</f>
        <v>4.5</v>
      </c>
      <c r="P27" s="39">
        <f ca="1">IF(I27&lt;H27,OFFSET(Очки!$A$20,2+H27-I27,IF(G27=1,13-H27,10+G27)),0)</f>
        <v>2</v>
      </c>
      <c r="Q27" s="39"/>
      <c r="R27" s="90">
        <v>-3</v>
      </c>
      <c r="S27" s="102">
        <f ca="1">SUM(J27:R27)</f>
        <v>9</v>
      </c>
    </row>
    <row r="28" spans="1:19" ht="15.75">
      <c r="A28" s="40">
        <f ca="1">RANK(S28,S$6:OFFSET(S$6,0,0,COUNTA(B$6:B$33)))</f>
        <v>22</v>
      </c>
      <c r="B28" s="47" t="s">
        <v>87</v>
      </c>
      <c r="C28" s="33" t="s">
        <v>44</v>
      </c>
      <c r="D28" s="42">
        <v>3</v>
      </c>
      <c r="E28" s="43">
        <v>2</v>
      </c>
      <c r="F28" s="44">
        <v>2</v>
      </c>
      <c r="G28" s="45">
        <v>3</v>
      </c>
      <c r="H28" s="46">
        <v>4</v>
      </c>
      <c r="I28" s="43">
        <v>4</v>
      </c>
      <c r="J28" s="95"/>
      <c r="K28" s="89">
        <f ca="1">OFFSET(Очки!$A$2,F28,D28+OFFSET(Очки!$A$18,0,$C$34-1)-1)</f>
        <v>5.5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OFFSET(Очки!$A$2,I28,G28+OFFSET(Очки!$A$18,0,$C$34-1)-1)</f>
        <v>3.5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9</v>
      </c>
    </row>
    <row r="29" spans="1:19" ht="15.75">
      <c r="A29" s="40">
        <f ca="1">RANK(S29,S$6:OFFSET(S$6,0,0,COUNTA(B$6:B$33)))</f>
        <v>24</v>
      </c>
      <c r="B29" s="47" t="s">
        <v>240</v>
      </c>
      <c r="C29" s="33">
        <v>10</v>
      </c>
      <c r="D29" s="49">
        <v>3</v>
      </c>
      <c r="E29" s="50">
        <v>8</v>
      </c>
      <c r="F29" s="51">
        <v>6</v>
      </c>
      <c r="G29" s="45">
        <v>3</v>
      </c>
      <c r="H29" s="52">
        <v>8</v>
      </c>
      <c r="I29" s="50">
        <v>6</v>
      </c>
      <c r="J29" s="95"/>
      <c r="K29" s="89">
        <f ca="1">OFFSET(Очки!$A$2,F29,D29+OFFSET(Очки!$A$18,0,$C$34-1)-1)</f>
        <v>2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OFFSET(Очки!$A$2,I29,G29+OFFSET(Очки!$A$18,0,$C$34-1)-1)</f>
        <v>2</v>
      </c>
      <c r="P29" s="39">
        <f ca="1">IF(I29&lt;H29,OFFSET(Очки!$A$20,2+H29-I29,IF(G29=1,13-H29,10+G29)),0)</f>
        <v>1</v>
      </c>
      <c r="Q29" s="39"/>
      <c r="R29" s="90"/>
      <c r="S29" s="102">
        <f ca="1">SUM(J29:R29)</f>
        <v>6</v>
      </c>
    </row>
    <row r="30" spans="1:19" ht="15.75">
      <c r="A30" s="40">
        <f ca="1">RANK(S30,S$6:OFFSET(S$6,0,0,COUNTA(B$6:B$33)))</f>
        <v>25</v>
      </c>
      <c r="B30" s="164" t="s">
        <v>166</v>
      </c>
      <c r="C30" s="113" t="s">
        <v>44</v>
      </c>
      <c r="D30" s="49">
        <v>3</v>
      </c>
      <c r="E30" s="50">
        <v>4</v>
      </c>
      <c r="F30" s="51">
        <v>4</v>
      </c>
      <c r="G30" s="114">
        <v>3</v>
      </c>
      <c r="H30" s="52">
        <v>6</v>
      </c>
      <c r="I30" s="50">
        <v>5</v>
      </c>
      <c r="J30" s="115"/>
      <c r="K30" s="89">
        <f ca="1">OFFSET(Очки!$A$2,F30,D30+OFFSET(Очки!$A$18,0,$C$34-1)-1)</f>
        <v>3.5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OFFSET(Очки!$A$2,I30,G30+OFFSET(Очки!$A$18,0,$C$34-1)-1)</f>
        <v>2.5</v>
      </c>
      <c r="P30" s="39">
        <f ca="1">IF(I30&lt;H30,OFFSET(Очки!$A$20,2+H30-I30,IF(G30=1,13-H30,10+G30)),0)</f>
        <v>0.5</v>
      </c>
      <c r="Q30" s="116"/>
      <c r="R30" s="118">
        <v>-3</v>
      </c>
      <c r="S30" s="102">
        <f ca="1">SUM(J30:R30)</f>
        <v>3.5</v>
      </c>
    </row>
    <row r="31" spans="1:19" ht="15.75">
      <c r="A31" s="40">
        <f ca="1">RANK(S31,S$6:OFFSET(S$6,0,0,COUNTA(B$6:B$33)))</f>
        <v>26</v>
      </c>
      <c r="B31" s="112" t="s">
        <v>238</v>
      </c>
      <c r="C31" s="113" t="s">
        <v>44</v>
      </c>
      <c r="D31" s="49">
        <v>3</v>
      </c>
      <c r="E31" s="50">
        <v>1</v>
      </c>
      <c r="F31" s="51">
        <v>7</v>
      </c>
      <c r="G31" s="114">
        <v>3</v>
      </c>
      <c r="H31" s="52">
        <v>2</v>
      </c>
      <c r="I31" s="50">
        <v>7</v>
      </c>
      <c r="J31" s="115"/>
      <c r="K31" s="89">
        <f ca="1">OFFSET(Очки!$A$2,F31,D31+OFFSET(Очки!$A$18,0,$C$34-1)-1)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OFFSET(Очки!$A$2,I31,G31+OFFSET(Очки!$A$18,0,$C$34-1)-1)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ca="1">SUM(J31:R31)</f>
        <v>3</v>
      </c>
    </row>
    <row r="32" spans="1:19" ht="15.75">
      <c r="A32" s="40">
        <f ca="1">RANK(S32,S$6:OFFSET(S$6,0,0,COUNTA(B$6:B$33)))</f>
        <v>27</v>
      </c>
      <c r="B32" s="164" t="s">
        <v>237</v>
      </c>
      <c r="C32" s="113" t="s">
        <v>44</v>
      </c>
      <c r="D32" s="49">
        <v>3</v>
      </c>
      <c r="E32" s="50">
        <v>9</v>
      </c>
      <c r="F32" s="51">
        <v>9</v>
      </c>
      <c r="G32" s="114">
        <v>3</v>
      </c>
      <c r="H32" s="52">
        <v>1</v>
      </c>
      <c r="I32" s="50">
        <v>8</v>
      </c>
      <c r="J32" s="115"/>
      <c r="K32" s="89">
        <f ca="1">OFFSET(Очки!$A$2,F32,D32+OFFSET(Очки!$A$18,0,$C$34-1)-1)</f>
        <v>0.5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OFFSET(Очки!$A$2,I32,G32+OFFSET(Очки!$A$18,0,$C$34-1)-1)</f>
        <v>1</v>
      </c>
      <c r="P32" s="39">
        <f ca="1">IF(I32&lt;H32,OFFSET(Очки!$A$20,2+H32-I32,IF(G32=1,13-H32,10+G32)),0)</f>
        <v>0</v>
      </c>
      <c r="Q32" s="116"/>
      <c r="R32" s="118"/>
      <c r="S32" s="102">
        <f ca="1">SUM(J32:R32)</f>
        <v>1.5</v>
      </c>
    </row>
    <row r="33" spans="1:19" ht="16.5" thickBot="1">
      <c r="A33" s="40">
        <f ca="1">RANK(S33,S$6:OFFSET(S$6,0,0,COUNTA(B$6:B$33)))</f>
        <v>28</v>
      </c>
      <c r="B33" s="128" t="s">
        <v>203</v>
      </c>
      <c r="C33" s="54" t="s">
        <v>44</v>
      </c>
      <c r="D33" s="119">
        <v>3</v>
      </c>
      <c r="E33" s="121">
        <v>6</v>
      </c>
      <c r="F33" s="122">
        <v>7</v>
      </c>
      <c r="G33" s="124">
        <v>3</v>
      </c>
      <c r="H33" s="125">
        <v>3</v>
      </c>
      <c r="I33" s="121">
        <v>7</v>
      </c>
      <c r="J33" s="126"/>
      <c r="K33" s="55">
        <f ca="1">OFFSET(Очки!$A$2,F33,D33+OFFSET(Очки!$A$18,0,$C$34-1)-1)</f>
        <v>1.5</v>
      </c>
      <c r="L33" s="59">
        <f ca="1">IF(F33&lt;E33,OFFSET(Очки!$A$20,2+E33-F33,IF(D33=1,13-E33,10+D33)),0)</f>
        <v>0</v>
      </c>
      <c r="M33" s="59"/>
      <c r="N33" s="93">
        <v>-4</v>
      </c>
      <c r="O33" s="55">
        <f ca="1">OFFSET(Очки!$A$2,I33,G33+OFFSET(Очки!$A$18,0,$C$34-1)-1)</f>
        <v>1.5</v>
      </c>
      <c r="P33" s="59">
        <f ca="1">IF(I33&lt;H33,OFFSET(Очки!$A$20,2+H33-I33,IF(G33=1,13-H33,10+G33)),0)</f>
        <v>0</v>
      </c>
      <c r="Q33" s="59"/>
      <c r="R33" s="57">
        <v>-4</v>
      </c>
      <c r="S33" s="103">
        <f ca="1">SUM(J33:R33)</f>
        <v>-5</v>
      </c>
    </row>
    <row r="34" spans="1:19" ht="15.75">
      <c r="A34" s="60"/>
      <c r="B34" s="61" t="s">
        <v>45</v>
      </c>
      <c r="C34" s="61">
        <f>COUNTA(B6:B33)</f>
        <v>28</v>
      </c>
      <c r="D34" s="62"/>
      <c r="E34" s="62"/>
      <c r="F34" s="63"/>
      <c r="G34" s="63"/>
      <c r="H34" s="6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</sheetData>
  <sortState ref="A6:S33">
    <sortCondition descending="1" ref="S6:S33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3">
    <cfRule type="expression" dxfId="1" priority="2">
      <formula>AND(E6&gt;F6,L6=0)</formula>
    </cfRule>
  </conditionalFormatting>
  <conditionalFormatting sqref="P6:P33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S31"/>
  <sheetViews>
    <sheetView topLeftCell="A4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6" t="s">
        <v>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H4:H5"/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</mergeCells>
  <conditionalFormatting sqref="L6:L30">
    <cfRule type="expression" dxfId="1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17">
    <cfRule type="expression" dxfId="13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1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42" t="s">
        <v>38</v>
      </c>
      <c r="J4" s="144" t="s">
        <v>39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43"/>
      <c r="J5" s="144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1">
    <cfRule type="expression" dxfId="10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111</vt:lpstr>
      <vt:lpstr>12121 (8)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2017-09-05T17:29:27Z</cp:lastPrinted>
  <dcterms:created xsi:type="dcterms:W3CDTF">2006-09-16T00:00:00Z</dcterms:created>
  <dcterms:modified xsi:type="dcterms:W3CDTF">2017-09-06T10:45:58Z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