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/>
  <bookViews>
    <workbookView xWindow="0" yWindow="0" windowWidth="14565" windowHeight="5115" tabRatio="679" activeTab="10"/>
  </bookViews>
  <sheets>
    <sheet name="Рейтинг" sheetId="4" r:id="rId1"/>
    <sheet name="Очки" sheetId="5" r:id="rId2"/>
    <sheet name="28.08" sheetId="43" r:id="rId3"/>
    <sheet name="04.09" sheetId="55" r:id="rId4"/>
    <sheet name="11.09" sheetId="56" r:id="rId5"/>
    <sheet name="18.09" sheetId="57" r:id="rId6"/>
    <sheet name="25.09" sheetId="59" r:id="rId7"/>
    <sheet name="02.10" sheetId="60" r:id="rId8"/>
    <sheet name="09.10" sheetId="58" r:id="rId9"/>
    <sheet name="16.10" sheetId="62" r:id="rId10"/>
    <sheet name="23.10" sheetId="61" r:id="rId11"/>
    <sheet name="форма (26)" sheetId="63" r:id="rId12"/>
  </sheets>
  <definedNames>
    <definedName name="_xlnm.Print_Area" localSheetId="0">Рейтинг!$A$1:$U$92</definedName>
  </definedNames>
  <calcPr calcId="145621"/>
</workbook>
</file>

<file path=xl/calcChain.xml><?xml version="1.0" encoding="utf-8"?>
<calcChain xmlns="http://schemas.openxmlformats.org/spreadsheetml/2006/main">
  <c r="U17" i="61" l="1"/>
  <c r="C34" i="63" l="1"/>
  <c r="W33" i="63"/>
  <c r="V33" i="63"/>
  <c r="S33" i="63"/>
  <c r="R33" i="63"/>
  <c r="O33" i="63"/>
  <c r="N33" i="63"/>
  <c r="W32" i="63"/>
  <c r="V32" i="63"/>
  <c r="S32" i="63"/>
  <c r="R32" i="63"/>
  <c r="O32" i="63"/>
  <c r="N32" i="63"/>
  <c r="W31" i="63"/>
  <c r="V31" i="63"/>
  <c r="S31" i="63"/>
  <c r="R31" i="63"/>
  <c r="O31" i="63"/>
  <c r="N31" i="63"/>
  <c r="W30" i="63"/>
  <c r="V30" i="63"/>
  <c r="S30" i="63"/>
  <c r="R30" i="63"/>
  <c r="O30" i="63"/>
  <c r="N30" i="63"/>
  <c r="W29" i="63"/>
  <c r="V29" i="63"/>
  <c r="S29" i="63"/>
  <c r="R29" i="63"/>
  <c r="O29" i="63"/>
  <c r="N29" i="63"/>
  <c r="W28" i="63"/>
  <c r="V28" i="63"/>
  <c r="S28" i="63"/>
  <c r="R28" i="63"/>
  <c r="O28" i="63"/>
  <c r="N28" i="63"/>
  <c r="W27" i="63"/>
  <c r="V27" i="63"/>
  <c r="S27" i="63"/>
  <c r="R27" i="63"/>
  <c r="O27" i="63"/>
  <c r="N27" i="63"/>
  <c r="W26" i="63"/>
  <c r="V26" i="63"/>
  <c r="S26" i="63"/>
  <c r="R26" i="63"/>
  <c r="O26" i="63"/>
  <c r="N26" i="63"/>
  <c r="W25" i="63"/>
  <c r="V25" i="63"/>
  <c r="S25" i="63"/>
  <c r="R25" i="63"/>
  <c r="O25" i="63"/>
  <c r="N25" i="63"/>
  <c r="W24" i="63"/>
  <c r="V24" i="63"/>
  <c r="S24" i="63"/>
  <c r="R24" i="63"/>
  <c r="O24" i="63"/>
  <c r="N24" i="63"/>
  <c r="W23" i="63"/>
  <c r="V23" i="63"/>
  <c r="S23" i="63"/>
  <c r="R23" i="63"/>
  <c r="O23" i="63"/>
  <c r="N23" i="63"/>
  <c r="W22" i="63"/>
  <c r="V22" i="63"/>
  <c r="S22" i="63"/>
  <c r="R22" i="63"/>
  <c r="O22" i="63"/>
  <c r="N22" i="63"/>
  <c r="W21" i="63"/>
  <c r="V21" i="63"/>
  <c r="S21" i="63"/>
  <c r="R21" i="63"/>
  <c r="O21" i="63"/>
  <c r="N21" i="63"/>
  <c r="W20" i="63"/>
  <c r="V20" i="63"/>
  <c r="S20" i="63"/>
  <c r="R20" i="63"/>
  <c r="O20" i="63"/>
  <c r="N20" i="63"/>
  <c r="W19" i="63"/>
  <c r="V19" i="63"/>
  <c r="S19" i="63"/>
  <c r="R19" i="63"/>
  <c r="O19" i="63"/>
  <c r="N19" i="63"/>
  <c r="W18" i="63"/>
  <c r="V18" i="63"/>
  <c r="S18" i="63"/>
  <c r="R18" i="63"/>
  <c r="O18" i="63"/>
  <c r="N18" i="63"/>
  <c r="W17" i="63"/>
  <c r="V17" i="63"/>
  <c r="S17" i="63"/>
  <c r="R17" i="63"/>
  <c r="O17" i="63"/>
  <c r="N17" i="63"/>
  <c r="W16" i="63"/>
  <c r="V16" i="63"/>
  <c r="S16" i="63"/>
  <c r="R16" i="63"/>
  <c r="O16" i="63"/>
  <c r="N16" i="63"/>
  <c r="W15" i="63"/>
  <c r="V15" i="63"/>
  <c r="S15" i="63"/>
  <c r="R15" i="63"/>
  <c r="O15" i="63"/>
  <c r="N15" i="63"/>
  <c r="W14" i="63"/>
  <c r="V14" i="63"/>
  <c r="S14" i="63"/>
  <c r="R14" i="63"/>
  <c r="O14" i="63"/>
  <c r="N14" i="63"/>
  <c r="W13" i="63"/>
  <c r="V13" i="63"/>
  <c r="S13" i="63"/>
  <c r="R13" i="63"/>
  <c r="O13" i="63"/>
  <c r="N13" i="63"/>
  <c r="W12" i="63"/>
  <c r="V12" i="63"/>
  <c r="S12" i="63"/>
  <c r="R12" i="63"/>
  <c r="O12" i="63"/>
  <c r="N12" i="63"/>
  <c r="W11" i="63"/>
  <c r="V11" i="63"/>
  <c r="S11" i="63"/>
  <c r="R11" i="63"/>
  <c r="O11" i="63"/>
  <c r="N11" i="63"/>
  <c r="W10" i="63"/>
  <c r="V10" i="63"/>
  <c r="S10" i="63"/>
  <c r="R10" i="63"/>
  <c r="O10" i="63"/>
  <c r="N10" i="63"/>
  <c r="W9" i="63"/>
  <c r="V9" i="63"/>
  <c r="S9" i="63"/>
  <c r="R9" i="63"/>
  <c r="O9" i="63"/>
  <c r="N9" i="63"/>
  <c r="W8" i="63"/>
  <c r="V8" i="63"/>
  <c r="S8" i="63"/>
  <c r="R8" i="63"/>
  <c r="O8" i="63"/>
  <c r="N8" i="63"/>
  <c r="W7" i="63"/>
  <c r="V7" i="63"/>
  <c r="S7" i="63"/>
  <c r="R7" i="63"/>
  <c r="O7" i="63"/>
  <c r="N7" i="63"/>
  <c r="W6" i="63"/>
  <c r="V6" i="63"/>
  <c r="S6" i="63"/>
  <c r="R6" i="63"/>
  <c r="O6" i="63"/>
  <c r="N6" i="63"/>
  <c r="AA3" i="63"/>
  <c r="AB6" i="63" l="1"/>
  <c r="A6" i="63" s="1"/>
  <c r="AB8" i="63"/>
  <c r="A8" i="63" s="1"/>
  <c r="AB9" i="63"/>
  <c r="A9" i="63" s="1"/>
  <c r="AB10" i="63"/>
  <c r="A10" i="63" s="1"/>
  <c r="AB11" i="63"/>
  <c r="A11" i="63" s="1"/>
  <c r="AB12" i="63"/>
  <c r="A12" i="63" s="1"/>
  <c r="AB13" i="63"/>
  <c r="A13" i="63" s="1"/>
  <c r="AB14" i="63"/>
  <c r="A14" i="63" s="1"/>
  <c r="AB15" i="63"/>
  <c r="A15" i="63" s="1"/>
  <c r="AB16" i="63"/>
  <c r="A16" i="63" s="1"/>
  <c r="AB17" i="63"/>
  <c r="A17" i="63" s="1"/>
  <c r="AB18" i="63"/>
  <c r="A18" i="63" s="1"/>
  <c r="AB19" i="63"/>
  <c r="A19" i="63" s="1"/>
  <c r="AB20" i="63"/>
  <c r="A20" i="63" s="1"/>
  <c r="AB21" i="63"/>
  <c r="A21" i="63" s="1"/>
  <c r="AB22" i="63"/>
  <c r="A22" i="63" s="1"/>
  <c r="AB23" i="63"/>
  <c r="A23" i="63" s="1"/>
  <c r="AB24" i="63"/>
  <c r="A24" i="63" s="1"/>
  <c r="AB25" i="63"/>
  <c r="A25" i="63" s="1"/>
  <c r="AB26" i="63"/>
  <c r="A26" i="63" s="1"/>
  <c r="AB27" i="63"/>
  <c r="A27" i="63" s="1"/>
  <c r="AB28" i="63"/>
  <c r="A28" i="63" s="1"/>
  <c r="AB29" i="63"/>
  <c r="A29" i="63" s="1"/>
  <c r="AB30" i="63"/>
  <c r="A30" i="63" s="1"/>
  <c r="AB33" i="63"/>
  <c r="A33" i="63" s="1"/>
  <c r="AB7" i="63"/>
  <c r="A7" i="63" s="1"/>
  <c r="AB31" i="63"/>
  <c r="A31" i="63" s="1"/>
  <c r="AB32" i="63"/>
  <c r="A32" i="63" s="1"/>
  <c r="C34" i="62" l="1"/>
  <c r="O8" i="62" s="1"/>
  <c r="W33" i="62"/>
  <c r="V33" i="62"/>
  <c r="S33" i="62"/>
  <c r="R33" i="62"/>
  <c r="O33" i="62"/>
  <c r="N33" i="62"/>
  <c r="W32" i="62"/>
  <c r="V32" i="62"/>
  <c r="S32" i="62"/>
  <c r="R32" i="62"/>
  <c r="O32" i="62"/>
  <c r="N32" i="62"/>
  <c r="W31" i="62"/>
  <c r="V31" i="62"/>
  <c r="S31" i="62"/>
  <c r="R31" i="62"/>
  <c r="O31" i="62"/>
  <c r="N31" i="62"/>
  <c r="W30" i="62"/>
  <c r="V30" i="62"/>
  <c r="S30" i="62"/>
  <c r="R30" i="62"/>
  <c r="O30" i="62"/>
  <c r="N30" i="62"/>
  <c r="W29" i="62"/>
  <c r="V29" i="62"/>
  <c r="S29" i="62"/>
  <c r="R29" i="62"/>
  <c r="O29" i="62"/>
  <c r="N29" i="62"/>
  <c r="W28" i="62"/>
  <c r="V28" i="62"/>
  <c r="S28" i="62"/>
  <c r="R28" i="62"/>
  <c r="O28" i="62"/>
  <c r="N28" i="62"/>
  <c r="W27" i="62"/>
  <c r="V27" i="62"/>
  <c r="S27" i="62"/>
  <c r="R27" i="62"/>
  <c r="O27" i="62"/>
  <c r="N27" i="62"/>
  <c r="W26" i="62"/>
  <c r="V26" i="62"/>
  <c r="S26" i="62"/>
  <c r="R26" i="62"/>
  <c r="O26" i="62"/>
  <c r="N26" i="62"/>
  <c r="W25" i="62"/>
  <c r="V25" i="62"/>
  <c r="S25" i="62"/>
  <c r="R25" i="62"/>
  <c r="O25" i="62"/>
  <c r="N25" i="62"/>
  <c r="V8" i="62"/>
  <c r="R8" i="62"/>
  <c r="W14" i="62"/>
  <c r="S14" i="62"/>
  <c r="N14" i="62"/>
  <c r="W21" i="62"/>
  <c r="V21" i="62"/>
  <c r="S21" i="62"/>
  <c r="R21" i="62"/>
  <c r="O21" i="62"/>
  <c r="N21" i="62"/>
  <c r="W13" i="62"/>
  <c r="V13" i="62"/>
  <c r="S13" i="62"/>
  <c r="R13" i="62"/>
  <c r="W20" i="62"/>
  <c r="S20" i="62"/>
  <c r="O20" i="62"/>
  <c r="W10" i="62"/>
  <c r="S10" i="62"/>
  <c r="N10" i="62"/>
  <c r="W15" i="62"/>
  <c r="V15" i="62"/>
  <c r="R15" i="62"/>
  <c r="W7" i="62"/>
  <c r="S7" i="62"/>
  <c r="N7" i="62"/>
  <c r="V17" i="62"/>
  <c r="S17" i="62"/>
  <c r="R17" i="62"/>
  <c r="W9" i="62"/>
  <c r="S9" i="62"/>
  <c r="N9" i="62"/>
  <c r="W19" i="62"/>
  <c r="V19" i="62"/>
  <c r="S19" i="62"/>
  <c r="R19" i="62"/>
  <c r="W24" i="62"/>
  <c r="S24" i="62"/>
  <c r="O24" i="62"/>
  <c r="W23" i="62"/>
  <c r="S23" i="62"/>
  <c r="O23" i="62"/>
  <c r="W6" i="62"/>
  <c r="S6" i="62"/>
  <c r="N6" i="62"/>
  <c r="V16" i="62"/>
  <c r="R16" i="62"/>
  <c r="W18" i="62"/>
  <c r="S18" i="62"/>
  <c r="N18" i="62"/>
  <c r="V12" i="62"/>
  <c r="S12" i="62"/>
  <c r="R12" i="62"/>
  <c r="W22" i="62"/>
  <c r="S22" i="62"/>
  <c r="N22" i="62"/>
  <c r="W11" i="62"/>
  <c r="V11" i="62"/>
  <c r="S11" i="62"/>
  <c r="R11" i="62"/>
  <c r="AA3" i="62"/>
  <c r="N11" i="62" l="1"/>
  <c r="R22" i="62"/>
  <c r="V22" i="62"/>
  <c r="N12" i="62"/>
  <c r="W12" i="62"/>
  <c r="R18" i="62"/>
  <c r="V18" i="62"/>
  <c r="N16" i="62"/>
  <c r="S16" i="62"/>
  <c r="W16" i="62"/>
  <c r="R6" i="62"/>
  <c r="V6" i="62"/>
  <c r="N23" i="62"/>
  <c r="R23" i="62"/>
  <c r="V23" i="62"/>
  <c r="N24" i="62"/>
  <c r="R24" i="62"/>
  <c r="V24" i="62"/>
  <c r="N19" i="62"/>
  <c r="R9" i="62"/>
  <c r="V9" i="62"/>
  <c r="N17" i="62"/>
  <c r="W17" i="62"/>
  <c r="R7" i="62"/>
  <c r="V7" i="62"/>
  <c r="N15" i="62"/>
  <c r="S15" i="62"/>
  <c r="R10" i="62"/>
  <c r="V10" i="62"/>
  <c r="N20" i="62"/>
  <c r="R20" i="62"/>
  <c r="V20" i="62"/>
  <c r="N13" i="62"/>
  <c r="R14" i="62"/>
  <c r="V14" i="62"/>
  <c r="N8" i="62"/>
  <c r="S8" i="62"/>
  <c r="W8" i="62"/>
  <c r="O11" i="62"/>
  <c r="O22" i="62"/>
  <c r="O12" i="62"/>
  <c r="O18" i="62"/>
  <c r="O16" i="62"/>
  <c r="O6" i="62"/>
  <c r="O19" i="62"/>
  <c r="AB19" i="62" s="1"/>
  <c r="O9" i="62"/>
  <c r="O17" i="62"/>
  <c r="O7" i="62"/>
  <c r="O15" i="62"/>
  <c r="O10" i="62"/>
  <c r="O13" i="62"/>
  <c r="AB13" i="62" s="1"/>
  <c r="O14" i="62"/>
  <c r="AB11" i="62"/>
  <c r="AB25" i="62"/>
  <c r="AB30" i="62"/>
  <c r="AB31" i="62"/>
  <c r="AB21" i="62"/>
  <c r="AB26" i="62"/>
  <c r="AB27" i="62"/>
  <c r="AB28" i="62"/>
  <c r="AB33" i="62"/>
  <c r="AB29" i="62"/>
  <c r="AB32" i="62"/>
  <c r="AB12" i="62" l="1"/>
  <c r="AB23" i="62"/>
  <c r="AB24" i="62"/>
  <c r="AB22" i="62"/>
  <c r="AB6" i="62"/>
  <c r="AB18" i="62"/>
  <c r="AB8" i="62"/>
  <c r="AB20" i="62"/>
  <c r="AB15" i="62"/>
  <c r="AB17" i="62"/>
  <c r="AB16" i="62"/>
  <c r="AB14" i="62"/>
  <c r="AB10" i="62"/>
  <c r="AB7" i="62"/>
  <c r="AB9" i="62"/>
  <c r="A27" i="62" l="1"/>
  <c r="A29" i="62"/>
  <c r="A7" i="62"/>
  <c r="A30" i="62"/>
  <c r="A14" i="62"/>
  <c r="A18" i="62"/>
  <c r="A12" i="62"/>
  <c r="A9" i="62"/>
  <c r="A16" i="62"/>
  <c r="A15" i="62"/>
  <c r="A26" i="62"/>
  <c r="A11" i="62"/>
  <c r="A20" i="62"/>
  <c r="A24" i="62"/>
  <c r="A10" i="62"/>
  <c r="A8" i="62"/>
  <c r="A6" i="62"/>
  <c r="A25" i="62"/>
  <c r="A13" i="62"/>
  <c r="A21" i="62"/>
  <c r="A17" i="62"/>
  <c r="A23" i="62"/>
  <c r="A19" i="62"/>
  <c r="A28" i="62"/>
  <c r="A33" i="62"/>
  <c r="A22" i="62"/>
  <c r="A32" i="62"/>
  <c r="A31" i="62"/>
  <c r="C34" i="61" l="1"/>
  <c r="V33" i="61" s="1"/>
  <c r="W33" i="61"/>
  <c r="S33" i="61"/>
  <c r="O33" i="61"/>
  <c r="W32" i="61"/>
  <c r="S32" i="61"/>
  <c r="O32" i="61"/>
  <c r="W31" i="61"/>
  <c r="S31" i="61"/>
  <c r="O31" i="61"/>
  <c r="W30" i="61"/>
  <c r="S30" i="61"/>
  <c r="O30" i="61"/>
  <c r="W29" i="61"/>
  <c r="S29" i="61"/>
  <c r="O29" i="61"/>
  <c r="W28" i="61"/>
  <c r="S28" i="61"/>
  <c r="O28" i="61"/>
  <c r="N28" i="61"/>
  <c r="W27" i="61"/>
  <c r="V27" i="61"/>
  <c r="S27" i="61"/>
  <c r="R27" i="61"/>
  <c r="O27" i="61"/>
  <c r="N27" i="61"/>
  <c r="W26" i="61"/>
  <c r="V26" i="61"/>
  <c r="S26" i="61"/>
  <c r="R26" i="61"/>
  <c r="O26" i="61"/>
  <c r="N26" i="61"/>
  <c r="W25" i="61"/>
  <c r="V25" i="61"/>
  <c r="S25" i="61"/>
  <c r="R25" i="61"/>
  <c r="O25" i="61"/>
  <c r="N25" i="61"/>
  <c r="W24" i="61"/>
  <c r="V24" i="61"/>
  <c r="S24" i="61"/>
  <c r="R24" i="61"/>
  <c r="O24" i="61"/>
  <c r="N24" i="61"/>
  <c r="W23" i="61"/>
  <c r="V23" i="61"/>
  <c r="S23" i="61"/>
  <c r="R23" i="61"/>
  <c r="O23" i="61"/>
  <c r="N23" i="61"/>
  <c r="W22" i="61"/>
  <c r="V22" i="61"/>
  <c r="S22" i="61"/>
  <c r="R22" i="61"/>
  <c r="O22" i="61"/>
  <c r="N22" i="61"/>
  <c r="W21" i="61"/>
  <c r="V21" i="61"/>
  <c r="S21" i="61"/>
  <c r="R21" i="61"/>
  <c r="O21" i="61"/>
  <c r="N21" i="61"/>
  <c r="W20" i="61"/>
  <c r="V20" i="61"/>
  <c r="S20" i="61"/>
  <c r="R20" i="61"/>
  <c r="O20" i="61"/>
  <c r="N20" i="61"/>
  <c r="W19" i="61"/>
  <c r="V19" i="61"/>
  <c r="S19" i="61"/>
  <c r="R19" i="61"/>
  <c r="O19" i="61"/>
  <c r="N19" i="61"/>
  <c r="W18" i="61"/>
  <c r="V18" i="61"/>
  <c r="S18" i="61"/>
  <c r="R18" i="61"/>
  <c r="O18" i="61"/>
  <c r="N18" i="61"/>
  <c r="W12" i="61"/>
  <c r="V12" i="61"/>
  <c r="S12" i="61"/>
  <c r="R12" i="61"/>
  <c r="O12" i="61"/>
  <c r="N12" i="61"/>
  <c r="W13" i="61"/>
  <c r="V13" i="61"/>
  <c r="S13" i="61"/>
  <c r="R13" i="61"/>
  <c r="O13" i="61"/>
  <c r="N13" i="61"/>
  <c r="W6" i="61"/>
  <c r="V6" i="61"/>
  <c r="S6" i="61"/>
  <c r="R6" i="61"/>
  <c r="O6" i="61"/>
  <c r="N6" i="61"/>
  <c r="W8" i="61"/>
  <c r="V8" i="61"/>
  <c r="S8" i="61"/>
  <c r="R8" i="61"/>
  <c r="O8" i="61"/>
  <c r="N8" i="61"/>
  <c r="W14" i="61"/>
  <c r="V14" i="61"/>
  <c r="S14" i="61"/>
  <c r="R14" i="61"/>
  <c r="O14" i="61"/>
  <c r="N14" i="61"/>
  <c r="W9" i="61"/>
  <c r="V9" i="61"/>
  <c r="S9" i="61"/>
  <c r="R9" i="61"/>
  <c r="O9" i="61"/>
  <c r="N9" i="61"/>
  <c r="W10" i="61"/>
  <c r="V10" i="61"/>
  <c r="S10" i="61"/>
  <c r="R10" i="61"/>
  <c r="O10" i="61"/>
  <c r="N10" i="61"/>
  <c r="W16" i="61"/>
  <c r="V16" i="61"/>
  <c r="S16" i="61"/>
  <c r="R16" i="61"/>
  <c r="O16" i="61"/>
  <c r="N16" i="61"/>
  <c r="W17" i="61"/>
  <c r="V17" i="61"/>
  <c r="S17" i="61"/>
  <c r="R17" i="61"/>
  <c r="O17" i="61"/>
  <c r="N17" i="61"/>
  <c r="W7" i="61"/>
  <c r="V7" i="61"/>
  <c r="S7" i="61"/>
  <c r="R7" i="61"/>
  <c r="O7" i="61"/>
  <c r="N7" i="61"/>
  <c r="W11" i="61"/>
  <c r="V11" i="61"/>
  <c r="S11" i="61"/>
  <c r="R11" i="61"/>
  <c r="O11" i="61"/>
  <c r="N11" i="61"/>
  <c r="W15" i="61"/>
  <c r="V15" i="61"/>
  <c r="S15" i="61"/>
  <c r="R15" i="61"/>
  <c r="O15" i="61"/>
  <c r="N15" i="61"/>
  <c r="AA3" i="61"/>
  <c r="AB15" i="61" l="1"/>
  <c r="AB11" i="61"/>
  <c r="AB16" i="61"/>
  <c r="AB10" i="61"/>
  <c r="AB9" i="61"/>
  <c r="AB8" i="61"/>
  <c r="AB20" i="61"/>
  <c r="AB18" i="61"/>
  <c r="AB17" i="61"/>
  <c r="AB7" i="61"/>
  <c r="AB6" i="61"/>
  <c r="AB14" i="61"/>
  <c r="AB13" i="61"/>
  <c r="AB19" i="61"/>
  <c r="AB23" i="61"/>
  <c r="AB12" i="61"/>
  <c r="AB21" i="61"/>
  <c r="AB22" i="61"/>
  <c r="AB25" i="61"/>
  <c r="AB24" i="61"/>
  <c r="AB26" i="61"/>
  <c r="AB27" i="61"/>
  <c r="R28" i="61"/>
  <c r="V28" i="61"/>
  <c r="N29" i="61"/>
  <c r="R29" i="61"/>
  <c r="V29" i="61"/>
  <c r="N30" i="61"/>
  <c r="R30" i="61"/>
  <c r="V30" i="61"/>
  <c r="N31" i="61"/>
  <c r="R31" i="61"/>
  <c r="V31" i="61"/>
  <c r="N32" i="61"/>
  <c r="R32" i="61"/>
  <c r="V32" i="61"/>
  <c r="N33" i="61"/>
  <c r="R33" i="61"/>
  <c r="A26" i="61" l="1"/>
  <c r="A25" i="61"/>
  <c r="A21" i="61"/>
  <c r="A23" i="61"/>
  <c r="A13" i="61"/>
  <c r="A6" i="61"/>
  <c r="A17" i="61"/>
  <c r="A20" i="61"/>
  <c r="A9" i="61"/>
  <c r="A16" i="61"/>
  <c r="A15" i="61"/>
  <c r="A27" i="61"/>
  <c r="A24" i="61"/>
  <c r="A22" i="61"/>
  <c r="A12" i="61"/>
  <c r="A19" i="61"/>
  <c r="A14" i="61"/>
  <c r="A7" i="61"/>
  <c r="A18" i="61"/>
  <c r="A8" i="61"/>
  <c r="A10" i="61"/>
  <c r="A11" i="61"/>
  <c r="AB28" i="61"/>
  <c r="A28" i="61" s="1"/>
  <c r="AB32" i="61"/>
  <c r="A32" i="61" s="1"/>
  <c r="AB33" i="61"/>
  <c r="A33" i="61" s="1"/>
  <c r="AB31" i="61"/>
  <c r="A31" i="61" s="1"/>
  <c r="AB29" i="61"/>
  <c r="A29" i="61" s="1"/>
  <c r="AB30" i="61"/>
  <c r="A30" i="61" s="1"/>
  <c r="C34" i="60" l="1"/>
  <c r="V33" i="60" s="1"/>
  <c r="W33" i="60"/>
  <c r="S33" i="60"/>
  <c r="O33" i="60"/>
  <c r="N33" i="60"/>
  <c r="W32" i="60"/>
  <c r="V32" i="60"/>
  <c r="S32" i="60"/>
  <c r="R32" i="60"/>
  <c r="O32" i="60"/>
  <c r="N32" i="60"/>
  <c r="W31" i="60"/>
  <c r="V31" i="60"/>
  <c r="S31" i="60"/>
  <c r="R31" i="60"/>
  <c r="O31" i="60"/>
  <c r="N31" i="60"/>
  <c r="W30" i="60"/>
  <c r="V30" i="60"/>
  <c r="S30" i="60"/>
  <c r="R30" i="60"/>
  <c r="O30" i="60"/>
  <c r="N30" i="60"/>
  <c r="W29" i="60"/>
  <c r="V29" i="60"/>
  <c r="S29" i="60"/>
  <c r="R29" i="60"/>
  <c r="O29" i="60"/>
  <c r="N29" i="60"/>
  <c r="W28" i="60"/>
  <c r="V28" i="60"/>
  <c r="S28" i="60"/>
  <c r="R28" i="60"/>
  <c r="O28" i="60"/>
  <c r="N28" i="60"/>
  <c r="W27" i="60"/>
  <c r="V27" i="60"/>
  <c r="S27" i="60"/>
  <c r="R27" i="60"/>
  <c r="O27" i="60"/>
  <c r="N27" i="60"/>
  <c r="W26" i="60"/>
  <c r="V26" i="60"/>
  <c r="S26" i="60"/>
  <c r="R26" i="60"/>
  <c r="O26" i="60"/>
  <c r="N26" i="60"/>
  <c r="W25" i="60"/>
  <c r="V25" i="60"/>
  <c r="S25" i="60"/>
  <c r="R25" i="60"/>
  <c r="O25" i="60"/>
  <c r="N25" i="60"/>
  <c r="W24" i="60"/>
  <c r="V24" i="60"/>
  <c r="S24" i="60"/>
  <c r="R24" i="60"/>
  <c r="O24" i="60"/>
  <c r="N24" i="60"/>
  <c r="W23" i="60"/>
  <c r="V23" i="60"/>
  <c r="S23" i="60"/>
  <c r="R23" i="60"/>
  <c r="O23" i="60"/>
  <c r="N23" i="60"/>
  <c r="W11" i="60"/>
  <c r="V11" i="60"/>
  <c r="O11" i="60"/>
  <c r="W10" i="60"/>
  <c r="S10" i="60"/>
  <c r="O10" i="60"/>
  <c r="W22" i="60"/>
  <c r="S22" i="60"/>
  <c r="O22" i="60"/>
  <c r="W12" i="60"/>
  <c r="O12" i="60"/>
  <c r="W8" i="60"/>
  <c r="S8" i="60"/>
  <c r="W17" i="60"/>
  <c r="S17" i="60"/>
  <c r="O17" i="60"/>
  <c r="W13" i="60"/>
  <c r="R13" i="60"/>
  <c r="O13" i="60"/>
  <c r="N13" i="60"/>
  <c r="O21" i="60"/>
  <c r="W19" i="60"/>
  <c r="S19" i="60"/>
  <c r="O19" i="60"/>
  <c r="W18" i="60"/>
  <c r="S18" i="60"/>
  <c r="O18" i="60"/>
  <c r="W14" i="60"/>
  <c r="S14" i="60"/>
  <c r="O14" i="60"/>
  <c r="V9" i="60"/>
  <c r="S9" i="60"/>
  <c r="R9" i="60"/>
  <c r="N9" i="60"/>
  <c r="V20" i="60"/>
  <c r="S20" i="60"/>
  <c r="R20" i="60"/>
  <c r="O20" i="60"/>
  <c r="N20" i="60"/>
  <c r="W7" i="60"/>
  <c r="V7" i="60"/>
  <c r="S7" i="60"/>
  <c r="R7" i="60"/>
  <c r="V6" i="60"/>
  <c r="N6" i="60"/>
  <c r="V15" i="60"/>
  <c r="S15" i="60"/>
  <c r="R15" i="60"/>
  <c r="O15" i="60"/>
  <c r="N15" i="60"/>
  <c r="V16" i="60"/>
  <c r="R16" i="60"/>
  <c r="O16" i="60"/>
  <c r="N16" i="60"/>
  <c r="AA3" i="60"/>
  <c r="S16" i="60" l="1"/>
  <c r="W16" i="60"/>
  <c r="W15" i="60"/>
  <c r="R6" i="60"/>
  <c r="N7" i="60"/>
  <c r="W20" i="60"/>
  <c r="AB20" i="60" s="1"/>
  <c r="O9" i="60"/>
  <c r="N14" i="60"/>
  <c r="R14" i="60"/>
  <c r="V14" i="60"/>
  <c r="N18" i="60"/>
  <c r="R18" i="60"/>
  <c r="V18" i="60"/>
  <c r="N19" i="60"/>
  <c r="R19" i="60"/>
  <c r="V19" i="60"/>
  <c r="N21" i="60"/>
  <c r="R21" i="60"/>
  <c r="V21" i="60"/>
  <c r="O8" i="60"/>
  <c r="S12" i="60"/>
  <c r="S21" i="60"/>
  <c r="W21" i="60"/>
  <c r="V13" i="60"/>
  <c r="N17" i="60"/>
  <c r="R17" i="60"/>
  <c r="V17" i="60"/>
  <c r="N8" i="60"/>
  <c r="R8" i="60"/>
  <c r="V8" i="60"/>
  <c r="N12" i="60"/>
  <c r="R12" i="60"/>
  <c r="V12" i="60"/>
  <c r="N22" i="60"/>
  <c r="R22" i="60"/>
  <c r="V22" i="60"/>
  <c r="N10" i="60"/>
  <c r="R10" i="60"/>
  <c r="V10" i="60"/>
  <c r="N11" i="60"/>
  <c r="R11" i="60"/>
  <c r="R33" i="60"/>
  <c r="AB33" i="60" s="1"/>
  <c r="AB15" i="60"/>
  <c r="AB23" i="60"/>
  <c r="AB24" i="60"/>
  <c r="AB25" i="60"/>
  <c r="AB26" i="60"/>
  <c r="AB27" i="60"/>
  <c r="AB28" i="60"/>
  <c r="AB32" i="60"/>
  <c r="AB30" i="60"/>
  <c r="AB29" i="60"/>
  <c r="AB31" i="60"/>
  <c r="AB19" i="60" l="1"/>
  <c r="AB14" i="60"/>
  <c r="AB18" i="60"/>
  <c r="AB16" i="60"/>
  <c r="AB10" i="60"/>
  <c r="AB21" i="60"/>
  <c r="AB12" i="60"/>
  <c r="AB17" i="60"/>
  <c r="AB22" i="60"/>
  <c r="AB8" i="60"/>
  <c r="C34" i="59"/>
  <c r="V6" i="59" s="1"/>
  <c r="W33" i="59"/>
  <c r="S33" i="59"/>
  <c r="O33" i="59"/>
  <c r="W32" i="59"/>
  <c r="S32" i="59"/>
  <c r="O32" i="59"/>
  <c r="W31" i="59"/>
  <c r="S31" i="59"/>
  <c r="O31" i="59"/>
  <c r="W30" i="59"/>
  <c r="S30" i="59"/>
  <c r="O30" i="59"/>
  <c r="W29" i="59"/>
  <c r="S29" i="59"/>
  <c r="O29" i="59"/>
  <c r="W28" i="59"/>
  <c r="S28" i="59"/>
  <c r="O28" i="59"/>
  <c r="W27" i="59"/>
  <c r="S27" i="59"/>
  <c r="O27" i="59"/>
  <c r="W26" i="59"/>
  <c r="S26" i="59"/>
  <c r="O26" i="59"/>
  <c r="W25" i="59"/>
  <c r="S25" i="59"/>
  <c r="O25" i="59"/>
  <c r="W24" i="59"/>
  <c r="S24" i="59"/>
  <c r="O24" i="59"/>
  <c r="W23" i="59"/>
  <c r="S23" i="59"/>
  <c r="O23" i="59"/>
  <c r="W22" i="59"/>
  <c r="S22" i="59"/>
  <c r="O22" i="59"/>
  <c r="W21" i="59"/>
  <c r="S21" i="59"/>
  <c r="O21" i="59"/>
  <c r="W14" i="59"/>
  <c r="O14" i="59"/>
  <c r="S9" i="59"/>
  <c r="W13" i="59"/>
  <c r="S13" i="59"/>
  <c r="O13" i="59"/>
  <c r="W18" i="59"/>
  <c r="S18" i="59"/>
  <c r="S16" i="59"/>
  <c r="O16" i="59"/>
  <c r="W12" i="59"/>
  <c r="S10" i="59"/>
  <c r="O10" i="59"/>
  <c r="W17" i="59"/>
  <c r="O17" i="59"/>
  <c r="W11" i="59"/>
  <c r="S11" i="59"/>
  <c r="N11" i="59"/>
  <c r="W19" i="59"/>
  <c r="V19" i="59"/>
  <c r="S19" i="59"/>
  <c r="R19" i="59"/>
  <c r="O19" i="59"/>
  <c r="N19" i="59"/>
  <c r="W20" i="59"/>
  <c r="V20" i="59"/>
  <c r="S20" i="59"/>
  <c r="R20" i="59"/>
  <c r="O20" i="59"/>
  <c r="N20" i="59"/>
  <c r="AA3" i="59"/>
  <c r="N15" i="59" l="1"/>
  <c r="R8" i="59"/>
  <c r="V15" i="59"/>
  <c r="V17" i="59"/>
  <c r="N6" i="59"/>
  <c r="R11" i="59"/>
  <c r="V11" i="59"/>
  <c r="N8" i="59"/>
  <c r="V8" i="59"/>
  <c r="R15" i="59"/>
  <c r="N17" i="59"/>
  <c r="R17" i="59"/>
  <c r="R6" i="59"/>
  <c r="O12" i="59"/>
  <c r="O18" i="59"/>
  <c r="O11" i="59"/>
  <c r="W8" i="59"/>
  <c r="O15" i="59"/>
  <c r="S15" i="59"/>
  <c r="W15" i="59"/>
  <c r="S17" i="59"/>
  <c r="W10" i="59"/>
  <c r="S12" i="59"/>
  <c r="W16" i="59"/>
  <c r="O9" i="59"/>
  <c r="W9" i="59"/>
  <c r="S14" i="59"/>
  <c r="AB19" i="59"/>
  <c r="AB20" i="59"/>
  <c r="V33" i="59"/>
  <c r="R33" i="59"/>
  <c r="N33" i="59"/>
  <c r="V32" i="59"/>
  <c r="R32" i="59"/>
  <c r="N32" i="59"/>
  <c r="V31" i="59"/>
  <c r="R31" i="59"/>
  <c r="N31" i="59"/>
  <c r="V30" i="59"/>
  <c r="R30" i="59"/>
  <c r="N30" i="59"/>
  <c r="V29" i="59"/>
  <c r="R29" i="59"/>
  <c r="N29" i="59"/>
  <c r="V28" i="59"/>
  <c r="R28" i="59"/>
  <c r="N28" i="59"/>
  <c r="V27" i="59"/>
  <c r="R27" i="59"/>
  <c r="N27" i="59"/>
  <c r="V26" i="59"/>
  <c r="R26" i="59"/>
  <c r="N26" i="59"/>
  <c r="V25" i="59"/>
  <c r="R25" i="59"/>
  <c r="N25" i="59"/>
  <c r="V24" i="59"/>
  <c r="R24" i="59"/>
  <c r="N24" i="59"/>
  <c r="V23" i="59"/>
  <c r="R23" i="59"/>
  <c r="N23" i="59"/>
  <c r="V22" i="59"/>
  <c r="R22" i="59"/>
  <c r="N22" i="59"/>
  <c r="V21" i="59"/>
  <c r="R21" i="59"/>
  <c r="N21" i="59"/>
  <c r="V14" i="59"/>
  <c r="R14" i="59"/>
  <c r="N14" i="59"/>
  <c r="V9" i="59"/>
  <c r="R9" i="59"/>
  <c r="N9" i="59"/>
  <c r="V13" i="59"/>
  <c r="R13" i="59"/>
  <c r="N13" i="59"/>
  <c r="V7" i="59"/>
  <c r="R7" i="59"/>
  <c r="N7" i="59"/>
  <c r="V18" i="59"/>
  <c r="R18" i="59"/>
  <c r="N18" i="59"/>
  <c r="V16" i="59"/>
  <c r="R16" i="59"/>
  <c r="N16" i="59"/>
  <c r="V12" i="59"/>
  <c r="R12" i="59"/>
  <c r="N12" i="59"/>
  <c r="V10" i="59"/>
  <c r="R10" i="59"/>
  <c r="N10" i="59"/>
  <c r="AB11" i="59" l="1"/>
  <c r="AB17" i="59"/>
  <c r="AB15" i="59"/>
  <c r="AB10" i="59"/>
  <c r="AB16" i="59"/>
  <c r="AB9" i="59"/>
  <c r="AB21" i="59"/>
  <c r="AB23" i="59"/>
  <c r="AB25" i="59"/>
  <c r="AB27" i="59"/>
  <c r="AB29" i="59"/>
  <c r="AB31" i="59"/>
  <c r="AB33" i="59"/>
  <c r="AB12" i="59"/>
  <c r="AB18" i="59"/>
  <c r="AB13" i="59"/>
  <c r="AB14" i="59"/>
  <c r="AB22" i="59"/>
  <c r="AB24" i="59"/>
  <c r="AB26" i="59"/>
  <c r="AB28" i="59"/>
  <c r="AB30" i="59"/>
  <c r="AB32" i="59"/>
  <c r="C34" i="58" l="1"/>
  <c r="V33" i="58" s="1"/>
  <c r="W33" i="58"/>
  <c r="S33" i="58"/>
  <c r="O33" i="58"/>
  <c r="W32" i="58"/>
  <c r="S32" i="58"/>
  <c r="O32" i="58"/>
  <c r="W31" i="58"/>
  <c r="S31" i="58"/>
  <c r="O31" i="58"/>
  <c r="W30" i="58"/>
  <c r="S30" i="58"/>
  <c r="O30" i="58"/>
  <c r="W29" i="58"/>
  <c r="S29" i="58"/>
  <c r="O29" i="58"/>
  <c r="W28" i="58"/>
  <c r="S28" i="58"/>
  <c r="O28" i="58"/>
  <c r="W27" i="58"/>
  <c r="S27" i="58"/>
  <c r="O27" i="58"/>
  <c r="W26" i="58"/>
  <c r="S26" i="58"/>
  <c r="O26" i="58"/>
  <c r="W25" i="58"/>
  <c r="S25" i="58"/>
  <c r="O25" i="58"/>
  <c r="W24" i="58"/>
  <c r="S24" i="58"/>
  <c r="O24" i="58"/>
  <c r="W23" i="58"/>
  <c r="S23" i="58"/>
  <c r="O23" i="58"/>
  <c r="W22" i="58"/>
  <c r="S22" i="58"/>
  <c r="O22" i="58"/>
  <c r="W21" i="58"/>
  <c r="S21" i="58"/>
  <c r="O21" i="58"/>
  <c r="W20" i="58"/>
  <c r="S20" i="58"/>
  <c r="O20" i="58"/>
  <c r="W18" i="58"/>
  <c r="S18" i="58"/>
  <c r="O18" i="58"/>
  <c r="W9" i="58"/>
  <c r="S9" i="58"/>
  <c r="O9" i="58"/>
  <c r="S6" i="58"/>
  <c r="W15" i="58"/>
  <c r="W13" i="58"/>
  <c r="S13" i="58"/>
  <c r="O13" i="58"/>
  <c r="O16" i="58"/>
  <c r="W19" i="58"/>
  <c r="O19" i="58"/>
  <c r="S8" i="58"/>
  <c r="W14" i="58"/>
  <c r="S14" i="58"/>
  <c r="O14" i="58"/>
  <c r="O10" i="58"/>
  <c r="W17" i="58"/>
  <c r="S17" i="58"/>
  <c r="O17" i="58"/>
  <c r="W12" i="58"/>
  <c r="S12" i="58"/>
  <c r="O12" i="58"/>
  <c r="AA3" i="58"/>
  <c r="O11" i="58" l="1"/>
  <c r="S7" i="58"/>
  <c r="W11" i="58"/>
  <c r="S10" i="58"/>
  <c r="S16" i="58"/>
  <c r="S15" i="58"/>
  <c r="O6" i="58"/>
  <c r="W6" i="58"/>
  <c r="W7" i="58"/>
  <c r="S11" i="58"/>
  <c r="W10" i="58"/>
  <c r="O8" i="58"/>
  <c r="W8" i="58"/>
  <c r="S19" i="58"/>
  <c r="W16" i="58"/>
  <c r="O15" i="58"/>
  <c r="O7" i="58"/>
  <c r="N12" i="58"/>
  <c r="R12" i="58"/>
  <c r="V12" i="58"/>
  <c r="N17" i="58"/>
  <c r="R17" i="58"/>
  <c r="V17" i="58"/>
  <c r="N11" i="58"/>
  <c r="R11" i="58"/>
  <c r="V11" i="58"/>
  <c r="N10" i="58"/>
  <c r="R10" i="58"/>
  <c r="V10" i="58"/>
  <c r="N14" i="58"/>
  <c r="R14" i="58"/>
  <c r="V14" i="58"/>
  <c r="N8" i="58"/>
  <c r="R8" i="58"/>
  <c r="V8" i="58"/>
  <c r="N19" i="58"/>
  <c r="R19" i="58"/>
  <c r="V19" i="58"/>
  <c r="N16" i="58"/>
  <c r="R16" i="58"/>
  <c r="V16" i="58"/>
  <c r="N13" i="58"/>
  <c r="R13" i="58"/>
  <c r="V13" i="58"/>
  <c r="N15" i="58"/>
  <c r="R15" i="58"/>
  <c r="V15" i="58"/>
  <c r="N6" i="58"/>
  <c r="R6" i="58"/>
  <c r="V6" i="58"/>
  <c r="N7" i="58"/>
  <c r="R7" i="58"/>
  <c r="V7" i="58"/>
  <c r="N9" i="58"/>
  <c r="R9" i="58"/>
  <c r="V9" i="58"/>
  <c r="N18" i="58"/>
  <c r="R18" i="58"/>
  <c r="V18" i="58"/>
  <c r="N20" i="58"/>
  <c r="R20" i="58"/>
  <c r="V20" i="58"/>
  <c r="N21" i="58"/>
  <c r="R21" i="58"/>
  <c r="V21" i="58"/>
  <c r="N22" i="58"/>
  <c r="R22" i="58"/>
  <c r="V22" i="58"/>
  <c r="N23" i="58"/>
  <c r="R23" i="58"/>
  <c r="V23" i="58"/>
  <c r="N24" i="58"/>
  <c r="R24" i="58"/>
  <c r="V24" i="58"/>
  <c r="N25" i="58"/>
  <c r="R25" i="58"/>
  <c r="V25" i="58"/>
  <c r="N26" i="58"/>
  <c r="R26" i="58"/>
  <c r="V26" i="58"/>
  <c r="N27" i="58"/>
  <c r="R27" i="58"/>
  <c r="V27" i="58"/>
  <c r="N28" i="58"/>
  <c r="R28" i="58"/>
  <c r="V28" i="58"/>
  <c r="N29" i="58"/>
  <c r="R29" i="58"/>
  <c r="V29" i="58"/>
  <c r="N30" i="58"/>
  <c r="R30" i="58"/>
  <c r="V30" i="58"/>
  <c r="N31" i="58"/>
  <c r="R31" i="58"/>
  <c r="V31" i="58"/>
  <c r="N32" i="58"/>
  <c r="R32" i="58"/>
  <c r="V32" i="58"/>
  <c r="N33" i="58"/>
  <c r="R33" i="58"/>
  <c r="Y27" i="56"/>
  <c r="AB10" i="58" l="1"/>
  <c r="AB8" i="58"/>
  <c r="AB17" i="58"/>
  <c r="AB11" i="58"/>
  <c r="AB12" i="58"/>
  <c r="AB14" i="58"/>
  <c r="AB19" i="58"/>
  <c r="AB33" i="58"/>
  <c r="AB32" i="58"/>
  <c r="AB30" i="58"/>
  <c r="AB28" i="58"/>
  <c r="AB26" i="58"/>
  <c r="AB24" i="58"/>
  <c r="AB22" i="58"/>
  <c r="AB20" i="58"/>
  <c r="AB9" i="58"/>
  <c r="AB6" i="58"/>
  <c r="AB13" i="58"/>
  <c r="AB31" i="58"/>
  <c r="AB29" i="58"/>
  <c r="AB27" i="58"/>
  <c r="AB25" i="58"/>
  <c r="AB23" i="58"/>
  <c r="AB21" i="58"/>
  <c r="AB18" i="58"/>
  <c r="AB7" i="58"/>
  <c r="AB15" i="58"/>
  <c r="AB16" i="58"/>
  <c r="C34" i="57"/>
  <c r="V33" i="57" s="1"/>
  <c r="W33" i="57"/>
  <c r="S33" i="57"/>
  <c r="O33" i="57"/>
  <c r="W32" i="57"/>
  <c r="S32" i="57"/>
  <c r="O32" i="57"/>
  <c r="W31" i="57"/>
  <c r="S31" i="57"/>
  <c r="O31" i="57"/>
  <c r="W30" i="57"/>
  <c r="S30" i="57"/>
  <c r="O30" i="57"/>
  <c r="W29" i="57"/>
  <c r="S29" i="57"/>
  <c r="O29" i="57"/>
  <c r="W28" i="57"/>
  <c r="S28" i="57"/>
  <c r="O28" i="57"/>
  <c r="W27" i="57"/>
  <c r="S27" i="57"/>
  <c r="O27" i="57"/>
  <c r="W26" i="57"/>
  <c r="S26" i="57"/>
  <c r="O26" i="57"/>
  <c r="W25" i="57"/>
  <c r="V25" i="57"/>
  <c r="S25" i="57"/>
  <c r="R25" i="57"/>
  <c r="O25" i="57"/>
  <c r="N25" i="57"/>
  <c r="W24" i="57"/>
  <c r="V24" i="57"/>
  <c r="S24" i="57"/>
  <c r="R24" i="57"/>
  <c r="O24" i="57"/>
  <c r="N24" i="57"/>
  <c r="W23" i="57"/>
  <c r="V23" i="57"/>
  <c r="S23" i="57"/>
  <c r="R23" i="57"/>
  <c r="O23" i="57"/>
  <c r="N23" i="57"/>
  <c r="W22" i="57"/>
  <c r="V22" i="57"/>
  <c r="S22" i="57"/>
  <c r="R22" i="57"/>
  <c r="O22" i="57"/>
  <c r="N22" i="57"/>
  <c r="W21" i="57"/>
  <c r="V21" i="57"/>
  <c r="S21" i="57"/>
  <c r="R21" i="57"/>
  <c r="O21" i="57"/>
  <c r="N21" i="57"/>
  <c r="V12" i="57"/>
  <c r="S12" i="57"/>
  <c r="R12" i="57"/>
  <c r="O12" i="57"/>
  <c r="N12" i="57"/>
  <c r="W9" i="57"/>
  <c r="V9" i="57"/>
  <c r="S9" i="57"/>
  <c r="R9" i="57"/>
  <c r="N7" i="57"/>
  <c r="W18" i="57"/>
  <c r="V18" i="57"/>
  <c r="S18" i="57"/>
  <c r="R18" i="57"/>
  <c r="O18" i="57"/>
  <c r="N18" i="57"/>
  <c r="W16" i="57"/>
  <c r="V16" i="57"/>
  <c r="S16" i="57"/>
  <c r="R16" i="57"/>
  <c r="W14" i="57"/>
  <c r="R14" i="57"/>
  <c r="W19" i="57"/>
  <c r="S19" i="57"/>
  <c r="R13" i="57"/>
  <c r="O13" i="57"/>
  <c r="N13" i="57"/>
  <c r="W10" i="57"/>
  <c r="V10" i="57"/>
  <c r="R6" i="57"/>
  <c r="W15" i="57"/>
  <c r="S15" i="57"/>
  <c r="O15" i="57"/>
  <c r="V11" i="57"/>
  <c r="O11" i="57"/>
  <c r="W20" i="57"/>
  <c r="S20" i="57"/>
  <c r="O20" i="57"/>
  <c r="W17" i="57"/>
  <c r="S17" i="57"/>
  <c r="O17" i="57"/>
  <c r="AA3" i="57"/>
  <c r="N17" i="57" l="1"/>
  <c r="R17" i="57"/>
  <c r="V17" i="57"/>
  <c r="N20" i="57"/>
  <c r="R20" i="57"/>
  <c r="V20" i="57"/>
  <c r="N10" i="57"/>
  <c r="N19" i="57"/>
  <c r="V7" i="57"/>
  <c r="R8" i="57"/>
  <c r="A15" i="58"/>
  <c r="A23" i="58"/>
  <c r="A18" i="58"/>
  <c r="A27" i="58"/>
  <c r="A31" i="58"/>
  <c r="A6" i="58"/>
  <c r="A20" i="58"/>
  <c r="A24" i="58"/>
  <c r="A28" i="58"/>
  <c r="A32" i="58"/>
  <c r="A19" i="58"/>
  <c r="A12" i="58"/>
  <c r="N11" i="57"/>
  <c r="R11" i="57"/>
  <c r="N15" i="57"/>
  <c r="R15" i="57"/>
  <c r="V15" i="57"/>
  <c r="N6" i="57"/>
  <c r="V6" i="57"/>
  <c r="R10" i="57"/>
  <c r="V13" i="57"/>
  <c r="R19" i="57"/>
  <c r="V19" i="57"/>
  <c r="N14" i="57"/>
  <c r="V14" i="57"/>
  <c r="N16" i="57"/>
  <c r="R7" i="57"/>
  <c r="N9" i="57"/>
  <c r="N8" i="57"/>
  <c r="V8" i="57"/>
  <c r="A16" i="58"/>
  <c r="A7" i="58"/>
  <c r="A21" i="58"/>
  <c r="A25" i="58"/>
  <c r="A29" i="58"/>
  <c r="A13" i="58"/>
  <c r="A9" i="58"/>
  <c r="A22" i="58"/>
  <c r="A26" i="58"/>
  <c r="A30" i="58"/>
  <c r="A33" i="58"/>
  <c r="A14" i="58"/>
  <c r="A11" i="58"/>
  <c r="A8" i="58"/>
  <c r="A17" i="58"/>
  <c r="A10" i="58"/>
  <c r="S11" i="57"/>
  <c r="W11" i="57"/>
  <c r="O6" i="57"/>
  <c r="O10" i="57"/>
  <c r="S10" i="57"/>
  <c r="S13" i="57"/>
  <c r="W13" i="57"/>
  <c r="O19" i="57"/>
  <c r="O14" i="57"/>
  <c r="S14" i="57"/>
  <c r="O16" i="57"/>
  <c r="O7" i="57"/>
  <c r="O9" i="57"/>
  <c r="W12" i="57"/>
  <c r="AB12" i="57" s="1"/>
  <c r="S8" i="57"/>
  <c r="AB17" i="57"/>
  <c r="AB18" i="57"/>
  <c r="AB21" i="57"/>
  <c r="AB22" i="57"/>
  <c r="AB23" i="57"/>
  <c r="AB24" i="57"/>
  <c r="AB25" i="57"/>
  <c r="N26" i="57"/>
  <c r="R26" i="57"/>
  <c r="V26" i="57"/>
  <c r="N27" i="57"/>
  <c r="R27" i="57"/>
  <c r="V27" i="57"/>
  <c r="N28" i="57"/>
  <c r="R28" i="57"/>
  <c r="V28" i="57"/>
  <c r="N29" i="57"/>
  <c r="R29" i="57"/>
  <c r="V29" i="57"/>
  <c r="N30" i="57"/>
  <c r="R30" i="57"/>
  <c r="V30" i="57"/>
  <c r="N31" i="57"/>
  <c r="R31" i="57"/>
  <c r="V31" i="57"/>
  <c r="N32" i="57"/>
  <c r="R32" i="57"/>
  <c r="V32" i="57"/>
  <c r="N33" i="57"/>
  <c r="R33" i="57"/>
  <c r="Y25" i="55"/>
  <c r="C34" i="56"/>
  <c r="V33" i="56" s="1"/>
  <c r="W33" i="56"/>
  <c r="S33" i="56"/>
  <c r="O33" i="56"/>
  <c r="W32" i="56"/>
  <c r="S32" i="56"/>
  <c r="O32" i="56"/>
  <c r="W31" i="56"/>
  <c r="S31" i="56"/>
  <c r="O31" i="56"/>
  <c r="W30" i="56"/>
  <c r="S30" i="56"/>
  <c r="O30" i="56"/>
  <c r="W29" i="56"/>
  <c r="S29" i="56"/>
  <c r="O29" i="56"/>
  <c r="W28" i="56"/>
  <c r="S28" i="56"/>
  <c r="O28" i="56"/>
  <c r="S19" i="56"/>
  <c r="O19" i="56"/>
  <c r="S17" i="56"/>
  <c r="S7" i="56"/>
  <c r="W15" i="56"/>
  <c r="O15" i="56"/>
  <c r="S13" i="56"/>
  <c r="O13" i="56"/>
  <c r="O22" i="56"/>
  <c r="W14" i="56"/>
  <c r="S14" i="56"/>
  <c r="O10" i="56"/>
  <c r="W11" i="56"/>
  <c r="O11" i="56"/>
  <c r="S8" i="56"/>
  <c r="W16" i="56"/>
  <c r="S16" i="56"/>
  <c r="O16" i="56"/>
  <c r="W24" i="56"/>
  <c r="S24" i="56"/>
  <c r="O24" i="56"/>
  <c r="W9" i="56"/>
  <c r="W12" i="56"/>
  <c r="W27" i="56"/>
  <c r="W20" i="56"/>
  <c r="S20" i="56"/>
  <c r="W25" i="56"/>
  <c r="S25" i="56"/>
  <c r="O25" i="56"/>
  <c r="O26" i="56"/>
  <c r="W18" i="56"/>
  <c r="O18" i="56"/>
  <c r="W21" i="56"/>
  <c r="S21" i="56"/>
  <c r="O21" i="56"/>
  <c r="AA3" i="56"/>
  <c r="AB20" i="57" l="1"/>
  <c r="S18" i="56"/>
  <c r="S27" i="56"/>
  <c r="AB15" i="57"/>
  <c r="AB19" i="57"/>
  <c r="AB9" i="57"/>
  <c r="AB16" i="57"/>
  <c r="AB13" i="57"/>
  <c r="AB11" i="57"/>
  <c r="AB14" i="57"/>
  <c r="AB10" i="57"/>
  <c r="O6" i="56"/>
  <c r="W26" i="56"/>
  <c r="O20" i="56"/>
  <c r="S26" i="56"/>
  <c r="O27" i="56"/>
  <c r="N21" i="56"/>
  <c r="R21" i="56"/>
  <c r="V21" i="56"/>
  <c r="N6" i="56"/>
  <c r="R6" i="56"/>
  <c r="V6" i="56"/>
  <c r="N18" i="56"/>
  <c r="R18" i="56"/>
  <c r="V18" i="56"/>
  <c r="N26" i="56"/>
  <c r="R26" i="56"/>
  <c r="V26" i="56"/>
  <c r="N25" i="56"/>
  <c r="R25" i="56"/>
  <c r="V25" i="56"/>
  <c r="N20" i="56"/>
  <c r="R20" i="56"/>
  <c r="V20" i="56"/>
  <c r="N27" i="56"/>
  <c r="R27" i="56"/>
  <c r="O14" i="56"/>
  <c r="S22" i="56"/>
  <c r="S10" i="56"/>
  <c r="O23" i="56"/>
  <c r="S9" i="56"/>
  <c r="W22" i="56"/>
  <c r="W23" i="56"/>
  <c r="S23" i="56"/>
  <c r="O17" i="56"/>
  <c r="W19" i="56"/>
  <c r="V27" i="56"/>
  <c r="N12" i="56"/>
  <c r="R12" i="56"/>
  <c r="V12" i="56"/>
  <c r="N9" i="56"/>
  <c r="R9" i="56"/>
  <c r="V9" i="56"/>
  <c r="N24" i="56"/>
  <c r="R24" i="56"/>
  <c r="V24" i="56"/>
  <c r="N16" i="56"/>
  <c r="R16" i="56"/>
  <c r="V16" i="56"/>
  <c r="N8" i="56"/>
  <c r="R8" i="56"/>
  <c r="V8" i="56"/>
  <c r="N11" i="56"/>
  <c r="R11" i="56"/>
  <c r="V11" i="56"/>
  <c r="N10" i="56"/>
  <c r="R10" i="56"/>
  <c r="V10" i="56"/>
  <c r="N14" i="56"/>
  <c r="R14" i="56"/>
  <c r="V14" i="56"/>
  <c r="N22" i="56"/>
  <c r="R22" i="56"/>
  <c r="V22" i="56"/>
  <c r="N23" i="56"/>
  <c r="R23" i="56"/>
  <c r="V23" i="56"/>
  <c r="N13" i="56"/>
  <c r="R13" i="56"/>
  <c r="V13" i="56"/>
  <c r="N15" i="56"/>
  <c r="R15" i="56"/>
  <c r="V15" i="56"/>
  <c r="N7" i="56"/>
  <c r="R7" i="56"/>
  <c r="V7" i="56"/>
  <c r="N17" i="56"/>
  <c r="R17" i="56"/>
  <c r="V17" i="56"/>
  <c r="N19" i="56"/>
  <c r="R19" i="56"/>
  <c r="V19" i="56"/>
  <c r="N28" i="56"/>
  <c r="R28" i="56"/>
  <c r="V28" i="56"/>
  <c r="N29" i="56"/>
  <c r="R29" i="56"/>
  <c r="V29" i="56"/>
  <c r="N30" i="56"/>
  <c r="R30" i="56"/>
  <c r="V30" i="56"/>
  <c r="N31" i="56"/>
  <c r="R31" i="56"/>
  <c r="V31" i="56"/>
  <c r="N32" i="56"/>
  <c r="R32" i="56"/>
  <c r="V32" i="56"/>
  <c r="N33" i="56"/>
  <c r="R33" i="56"/>
  <c r="AB33" i="57"/>
  <c r="AB31" i="57"/>
  <c r="AB29" i="57"/>
  <c r="AB27" i="57"/>
  <c r="AB32" i="57"/>
  <c r="AB30" i="57"/>
  <c r="AB28" i="57"/>
  <c r="AB26" i="57"/>
  <c r="W12" i="43"/>
  <c r="W25" i="43"/>
  <c r="W26" i="43"/>
  <c r="W27" i="43"/>
  <c r="W28" i="43"/>
  <c r="W29" i="43"/>
  <c r="W30" i="43"/>
  <c r="W31" i="43"/>
  <c r="W32" i="43"/>
  <c r="W33" i="43"/>
  <c r="W34" i="43"/>
  <c r="W35" i="43"/>
  <c r="S25" i="43"/>
  <c r="S26" i="43"/>
  <c r="S27" i="43"/>
  <c r="S28" i="43"/>
  <c r="S29" i="43"/>
  <c r="S30" i="43"/>
  <c r="S31" i="43"/>
  <c r="S32" i="43"/>
  <c r="S33" i="43"/>
  <c r="S34" i="43"/>
  <c r="O25" i="43"/>
  <c r="O26" i="43"/>
  <c r="O27" i="43"/>
  <c r="O28" i="43"/>
  <c r="O29" i="43"/>
  <c r="O30" i="43"/>
  <c r="O31" i="43"/>
  <c r="O32" i="43"/>
  <c r="O33" i="43"/>
  <c r="O34" i="43"/>
  <c r="AB18" i="56" l="1"/>
  <c r="AB25" i="56"/>
  <c r="AB21" i="56"/>
  <c r="AB26" i="56"/>
  <c r="AB20" i="56"/>
  <c r="AB27" i="56"/>
  <c r="AB16" i="56"/>
  <c r="AB24" i="56"/>
  <c r="AB19" i="56"/>
  <c r="AB22" i="56"/>
  <c r="AB14" i="56"/>
  <c r="AB31" i="56"/>
  <c r="AB23" i="56"/>
  <c r="AB30" i="56"/>
  <c r="AB29" i="56"/>
  <c r="AB28" i="56"/>
  <c r="AB33" i="56"/>
  <c r="AB32" i="56"/>
  <c r="C34" i="55"/>
  <c r="V33" i="55" s="1"/>
  <c r="W33" i="55"/>
  <c r="S33" i="55"/>
  <c r="O33" i="55"/>
  <c r="W32" i="55"/>
  <c r="S32" i="55"/>
  <c r="O32" i="55"/>
  <c r="W31" i="55"/>
  <c r="S31" i="55"/>
  <c r="O31" i="55"/>
  <c r="W30" i="55"/>
  <c r="S30" i="55"/>
  <c r="O30" i="55"/>
  <c r="W29" i="55"/>
  <c r="S29" i="55"/>
  <c r="O29" i="55"/>
  <c r="W28" i="55"/>
  <c r="S28" i="55"/>
  <c r="O28" i="55"/>
  <c r="W27" i="55"/>
  <c r="S27" i="55"/>
  <c r="O27" i="55"/>
  <c r="W13" i="55"/>
  <c r="O13" i="55"/>
  <c r="W19" i="55"/>
  <c r="O19" i="55"/>
  <c r="W21" i="55"/>
  <c r="O21" i="55"/>
  <c r="R12" i="55"/>
  <c r="W9" i="55"/>
  <c r="V9" i="55"/>
  <c r="O14" i="55"/>
  <c r="W11" i="55"/>
  <c r="W25" i="55"/>
  <c r="O25" i="55"/>
  <c r="W17" i="55"/>
  <c r="O17" i="55"/>
  <c r="W10" i="55"/>
  <c r="O10" i="55"/>
  <c r="W20" i="55"/>
  <c r="O20" i="55"/>
  <c r="W18" i="55"/>
  <c r="O18" i="55"/>
  <c r="O7" i="55"/>
  <c r="W24" i="55"/>
  <c r="R24" i="55"/>
  <c r="O24" i="55"/>
  <c r="N24" i="55"/>
  <c r="N8" i="55"/>
  <c r="R16" i="55"/>
  <c r="O16" i="55"/>
  <c r="N16" i="55"/>
  <c r="W26" i="55"/>
  <c r="V26" i="55"/>
  <c r="N26" i="55"/>
  <c r="W23" i="55"/>
  <c r="V23" i="55"/>
  <c r="O23" i="55"/>
  <c r="W22" i="55"/>
  <c r="R22" i="55"/>
  <c r="O22" i="55"/>
  <c r="N22" i="55"/>
  <c r="V15" i="55"/>
  <c r="N15" i="55"/>
  <c r="AA3" i="55"/>
  <c r="R15" i="55" l="1"/>
  <c r="W15" i="55"/>
  <c r="V22" i="55"/>
  <c r="N23" i="55"/>
  <c r="R23" i="55"/>
  <c r="R26" i="55"/>
  <c r="V16" i="55"/>
  <c r="V8" i="55"/>
  <c r="V7" i="55"/>
  <c r="V20" i="55"/>
  <c r="N10" i="55"/>
  <c r="R10" i="55"/>
  <c r="W16" i="55"/>
  <c r="R8" i="55"/>
  <c r="V24" i="55"/>
  <c r="N18" i="55"/>
  <c r="R18" i="55"/>
  <c r="V17" i="55"/>
  <c r="N25" i="55"/>
  <c r="R25" i="55"/>
  <c r="R11" i="55"/>
  <c r="R6" i="55"/>
  <c r="V14" i="55"/>
  <c r="N7" i="55"/>
  <c r="R7" i="55"/>
  <c r="V18" i="55"/>
  <c r="N20" i="55"/>
  <c r="R20" i="55"/>
  <c r="V10" i="55"/>
  <c r="N17" i="55"/>
  <c r="R17" i="55"/>
  <c r="V25" i="55"/>
  <c r="N11" i="55"/>
  <c r="V11" i="55"/>
  <c r="N6" i="55"/>
  <c r="V6" i="55"/>
  <c r="N14" i="55"/>
  <c r="R14" i="55"/>
  <c r="N9" i="55"/>
  <c r="R9" i="55"/>
  <c r="W12" i="55"/>
  <c r="V21" i="55"/>
  <c r="N19" i="55"/>
  <c r="R19" i="55"/>
  <c r="N12" i="55"/>
  <c r="V12" i="55"/>
  <c r="N21" i="55"/>
  <c r="R21" i="55"/>
  <c r="V19" i="55"/>
  <c r="O15" i="55"/>
  <c r="S15" i="55"/>
  <c r="S22" i="55"/>
  <c r="S23" i="55"/>
  <c r="O26" i="55"/>
  <c r="S26" i="55"/>
  <c r="S16" i="55"/>
  <c r="S8" i="55"/>
  <c r="S24" i="55"/>
  <c r="S7" i="55"/>
  <c r="S18" i="55"/>
  <c r="S20" i="55"/>
  <c r="S17" i="55"/>
  <c r="S25" i="55"/>
  <c r="S11" i="55"/>
  <c r="O9" i="55"/>
  <c r="O12" i="55"/>
  <c r="S12" i="55"/>
  <c r="S21" i="55"/>
  <c r="S19" i="55"/>
  <c r="S13" i="55"/>
  <c r="N13" i="55"/>
  <c r="R13" i="55"/>
  <c r="V13" i="55"/>
  <c r="N27" i="55"/>
  <c r="R27" i="55"/>
  <c r="V27" i="55"/>
  <c r="N28" i="55"/>
  <c r="R28" i="55"/>
  <c r="V28" i="55"/>
  <c r="N29" i="55"/>
  <c r="R29" i="55"/>
  <c r="V29" i="55"/>
  <c r="N30" i="55"/>
  <c r="R30" i="55"/>
  <c r="V30" i="55"/>
  <c r="N31" i="55"/>
  <c r="R31" i="55"/>
  <c r="V31" i="55"/>
  <c r="N32" i="55"/>
  <c r="R32" i="55"/>
  <c r="V32" i="55"/>
  <c r="N33" i="55"/>
  <c r="R33" i="55"/>
  <c r="AB24" i="55" l="1"/>
  <c r="AB22" i="55"/>
  <c r="AB23" i="55"/>
  <c r="AB16" i="55"/>
  <c r="AB25" i="55"/>
  <c r="AB18" i="55"/>
  <c r="AB21" i="55"/>
  <c r="AB17" i="55"/>
  <c r="AB20" i="55"/>
  <c r="AB19" i="55"/>
  <c r="AB26" i="55"/>
  <c r="AB12" i="55"/>
  <c r="AB15" i="55"/>
  <c r="AB33" i="55"/>
  <c r="AB31" i="55"/>
  <c r="AB29" i="55"/>
  <c r="AB27" i="55"/>
  <c r="AB28" i="55"/>
  <c r="AB32" i="55"/>
  <c r="AB13" i="55"/>
  <c r="AB30" i="55"/>
  <c r="C45" i="43"/>
  <c r="W14" i="43" s="1"/>
  <c r="W44" i="43"/>
  <c r="S44" i="43"/>
  <c r="O44" i="43"/>
  <c r="W43" i="43"/>
  <c r="S43" i="43"/>
  <c r="O43" i="43"/>
  <c r="W42" i="43"/>
  <c r="S42" i="43"/>
  <c r="O42" i="43"/>
  <c r="W41" i="43"/>
  <c r="S41" i="43"/>
  <c r="O41" i="43"/>
  <c r="W40" i="43"/>
  <c r="S40" i="43"/>
  <c r="O40" i="43"/>
  <c r="W39" i="43"/>
  <c r="S39" i="43"/>
  <c r="O39" i="43"/>
  <c r="W38" i="43"/>
  <c r="S38" i="43"/>
  <c r="O38" i="43"/>
  <c r="W37" i="43"/>
  <c r="S37" i="43"/>
  <c r="O37" i="43"/>
  <c r="W36" i="43"/>
  <c r="S36" i="43"/>
  <c r="O36" i="43"/>
  <c r="W24" i="43"/>
  <c r="W13" i="43"/>
  <c r="W16" i="43"/>
  <c r="O16" i="43"/>
  <c r="W17" i="43"/>
  <c r="S23" i="43"/>
  <c r="O23" i="43"/>
  <c r="W18" i="43"/>
  <c r="O18" i="43"/>
  <c r="W22" i="43"/>
  <c r="S35" i="43"/>
  <c r="O35" i="43"/>
  <c r="W10" i="43"/>
  <c r="S10" i="43"/>
  <c r="O10" i="43"/>
  <c r="O21" i="43"/>
  <c r="W20" i="43"/>
  <c r="O20" i="43"/>
  <c r="AA3" i="43"/>
  <c r="D21" i="4"/>
  <c r="F21" i="4" s="1"/>
  <c r="D32" i="4"/>
  <c r="F32" i="4" s="1"/>
  <c r="D42" i="4"/>
  <c r="F42" i="4" s="1"/>
  <c r="H42" i="4" s="1"/>
  <c r="J42" i="4" s="1"/>
  <c r="L42" i="4" s="1"/>
  <c r="N42" i="4" s="1"/>
  <c r="D9" i="4"/>
  <c r="F9" i="4" s="1"/>
  <c r="H9" i="4" s="1"/>
  <c r="D45" i="4"/>
  <c r="F45" i="4" s="1"/>
  <c r="H45" i="4" s="1"/>
  <c r="J45" i="4" s="1"/>
  <c r="L45" i="4" s="1"/>
  <c r="N45" i="4" s="1"/>
  <c r="P45" i="4" s="1"/>
  <c r="R45" i="4" s="1"/>
  <c r="D44" i="4"/>
  <c r="F44" i="4" s="1"/>
  <c r="H44" i="4" s="1"/>
  <c r="J44" i="4" s="1"/>
  <c r="L44" i="4" s="1"/>
  <c r="N44" i="4" s="1"/>
  <c r="P44" i="4" s="1"/>
  <c r="R44" i="4" s="1"/>
  <c r="T44" i="4" s="1"/>
  <c r="V44" i="4" s="1"/>
  <c r="D46" i="4"/>
  <c r="F46" i="4" s="1"/>
  <c r="H46" i="4" s="1"/>
  <c r="J46" i="4" s="1"/>
  <c r="L46" i="4" s="1"/>
  <c r="N46" i="4" s="1"/>
  <c r="P46" i="4" s="1"/>
  <c r="R46" i="4" s="1"/>
  <c r="T46" i="4" s="1"/>
  <c r="V46" i="4" s="1"/>
  <c r="D47" i="4"/>
  <c r="F47" i="4" s="1"/>
  <c r="H47" i="4" s="1"/>
  <c r="J47" i="4" s="1"/>
  <c r="L47" i="4" s="1"/>
  <c r="N47" i="4" s="1"/>
  <c r="P47" i="4" s="1"/>
  <c r="R47" i="4" s="1"/>
  <c r="T47" i="4" s="1"/>
  <c r="V47" i="4" s="1"/>
  <c r="D48" i="4"/>
  <c r="F48" i="4" s="1"/>
  <c r="H48" i="4" s="1"/>
  <c r="J48" i="4" s="1"/>
  <c r="L48" i="4" s="1"/>
  <c r="N48" i="4" s="1"/>
  <c r="P48" i="4" s="1"/>
  <c r="R48" i="4" s="1"/>
  <c r="T48" i="4" s="1"/>
  <c r="V48" i="4" s="1"/>
  <c r="D49" i="4"/>
  <c r="F49" i="4" s="1"/>
  <c r="H49" i="4" s="1"/>
  <c r="J49" i="4" s="1"/>
  <c r="L49" i="4" s="1"/>
  <c r="N49" i="4" s="1"/>
  <c r="P49" i="4" s="1"/>
  <c r="R49" i="4" s="1"/>
  <c r="T49" i="4" s="1"/>
  <c r="V49" i="4" s="1"/>
  <c r="D50" i="4"/>
  <c r="F50" i="4" s="1"/>
  <c r="H50" i="4" s="1"/>
  <c r="J50" i="4" s="1"/>
  <c r="L50" i="4" s="1"/>
  <c r="N50" i="4" s="1"/>
  <c r="P50" i="4" s="1"/>
  <c r="R50" i="4" s="1"/>
  <c r="T50" i="4" s="1"/>
  <c r="V50" i="4" s="1"/>
  <c r="D51" i="4"/>
  <c r="F51" i="4" s="1"/>
  <c r="H51" i="4" s="1"/>
  <c r="J51" i="4" s="1"/>
  <c r="L51" i="4" s="1"/>
  <c r="N51" i="4" s="1"/>
  <c r="P51" i="4" s="1"/>
  <c r="R51" i="4" s="1"/>
  <c r="T51" i="4" s="1"/>
  <c r="V51" i="4" s="1"/>
  <c r="D52" i="4"/>
  <c r="F52" i="4" s="1"/>
  <c r="H52" i="4" s="1"/>
  <c r="J52" i="4" s="1"/>
  <c r="L52" i="4" s="1"/>
  <c r="N52" i="4" s="1"/>
  <c r="P52" i="4" s="1"/>
  <c r="R52" i="4" s="1"/>
  <c r="T52" i="4" s="1"/>
  <c r="V52" i="4" s="1"/>
  <c r="D53" i="4"/>
  <c r="D31" i="4"/>
  <c r="F31" i="4" s="1"/>
  <c r="H31" i="4" s="1"/>
  <c r="J31" i="4" s="1"/>
  <c r="L31" i="4" s="1"/>
  <c r="D39" i="4"/>
  <c r="F39" i="4" s="1"/>
  <c r="H39" i="4" s="1"/>
  <c r="J39" i="4" s="1"/>
  <c r="L39" i="4" s="1"/>
  <c r="N39" i="4" s="1"/>
  <c r="D26" i="4"/>
  <c r="F26" i="4" s="1"/>
  <c r="D17" i="4"/>
  <c r="F17" i="4" s="1"/>
  <c r="D24" i="4"/>
  <c r="F24" i="4" s="1"/>
  <c r="H24" i="4" s="1"/>
  <c r="D15" i="4"/>
  <c r="F15" i="4" s="1"/>
  <c r="D35" i="4"/>
  <c r="F35" i="4" s="1"/>
  <c r="D10" i="4"/>
  <c r="F10" i="4" s="1"/>
  <c r="D13" i="4"/>
  <c r="F13" i="4" s="1"/>
  <c r="D43" i="4"/>
  <c r="F43" i="4" s="1"/>
  <c r="D41" i="4"/>
  <c r="F41" i="4" s="1"/>
  <c r="D29" i="4"/>
  <c r="F29" i="4" s="1"/>
  <c r="D33" i="4"/>
  <c r="F33" i="4" s="1"/>
  <c r="D28" i="4"/>
  <c r="D40" i="4"/>
  <c r="F40" i="4" s="1"/>
  <c r="D14" i="4"/>
  <c r="F14" i="4" s="1"/>
  <c r="F53" i="4"/>
  <c r="H53" i="4" s="1"/>
  <c r="J53" i="4" s="1"/>
  <c r="L53" i="4" s="1"/>
  <c r="N53" i="4" s="1"/>
  <c r="P53" i="4" s="1"/>
  <c r="R53" i="4" s="1"/>
  <c r="T53" i="4" s="1"/>
  <c r="V53" i="4" s="1"/>
  <c r="D36" i="4"/>
  <c r="F36" i="4" s="1"/>
  <c r="D8" i="4"/>
  <c r="F8" i="4" s="1"/>
  <c r="D25" i="4"/>
  <c r="F25" i="4" s="1"/>
  <c r="D7" i="4"/>
  <c r="F7" i="4" s="1"/>
  <c r="D19" i="4"/>
  <c r="F19" i="4" s="1"/>
  <c r="D30" i="4"/>
  <c r="F30" i="4" s="1"/>
  <c r="D18" i="4"/>
  <c r="F18" i="4" s="1"/>
  <c r="D12" i="4"/>
  <c r="F12" i="4" s="1"/>
  <c r="H12" i="4" s="1"/>
  <c r="D6" i="4"/>
  <c r="F6" i="4" s="1"/>
  <c r="D11" i="4"/>
  <c r="F11" i="4" s="1"/>
  <c r="D20" i="4"/>
  <c r="F20" i="4" s="1"/>
  <c r="H20" i="4" s="1"/>
  <c r="D37" i="4"/>
  <c r="F37" i="4" s="1"/>
  <c r="D24" i="5"/>
  <c r="O22" i="5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J21" i="5"/>
  <c r="J22" i="5"/>
  <c r="J23" i="5" s="1"/>
  <c r="K21" i="5"/>
  <c r="K22" i="5" s="1"/>
  <c r="L21" i="5"/>
  <c r="S22" i="5"/>
  <c r="R22" i="5"/>
  <c r="Y22" i="5"/>
  <c r="U22" i="5"/>
  <c r="W22" i="5"/>
  <c r="Q22" i="5"/>
  <c r="O6" i="55" s="1"/>
  <c r="V22" i="5"/>
  <c r="D27" i="4"/>
  <c r="F27" i="4" s="1"/>
  <c r="D38" i="4"/>
  <c r="F38" i="4" s="1"/>
  <c r="D22" i="4"/>
  <c r="F22" i="4" s="1"/>
  <c r="H35" i="4" s="1"/>
  <c r="T22" i="5"/>
  <c r="X22" i="5"/>
  <c r="P22" i="5"/>
  <c r="P23" i="5" s="1"/>
  <c r="P24" i="5" s="1"/>
  <c r="P25" i="5" s="1"/>
  <c r="P26" i="5" s="1"/>
  <c r="P27" i="5" s="1"/>
  <c r="P28" i="5" s="1"/>
  <c r="P29" i="5" s="1"/>
  <c r="P30" i="5" s="1"/>
  <c r="P31" i="5" s="1"/>
  <c r="D23" i="4"/>
  <c r="F23" i="4" s="1"/>
  <c r="H17" i="4" s="1"/>
  <c r="D16" i="4"/>
  <c r="F16" i="4" s="1"/>
  <c r="H14" i="4" s="1"/>
  <c r="D34" i="4"/>
  <c r="F34" i="4" s="1"/>
  <c r="D5" i="4"/>
  <c r="F5" i="4" s="1"/>
  <c r="H15" i="4" s="1"/>
  <c r="P73" i="4"/>
  <c r="T73" i="4"/>
  <c r="T72" i="4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T59" i="4"/>
  <c r="V59" i="4" s="1"/>
  <c r="T58" i="4"/>
  <c r="V58" i="4" s="1"/>
  <c r="T57" i="4"/>
  <c r="V57" i="4" s="1"/>
  <c r="T55" i="4"/>
  <c r="V55" i="4" s="1"/>
  <c r="A52" i="4"/>
  <c r="H38" i="4"/>
  <c r="F28" i="4"/>
  <c r="P56" i="4"/>
  <c r="R56" i="4" s="1"/>
  <c r="T56" i="4" s="1"/>
  <c r="V56" i="4" s="1"/>
  <c r="U23" i="5"/>
  <c r="S23" i="5"/>
  <c r="P54" i="4"/>
  <c r="W23" i="5"/>
  <c r="V23" i="5"/>
  <c r="T23" i="5"/>
  <c r="R23" i="5"/>
  <c r="S14" i="55" s="1"/>
  <c r="Q23" i="5"/>
  <c r="W8" i="56" s="1"/>
  <c r="V24" i="5"/>
  <c r="U24" i="5"/>
  <c r="R54" i="4"/>
  <c r="Q24" i="5"/>
  <c r="O8" i="56" s="1"/>
  <c r="T54" i="4"/>
  <c r="U25" i="5"/>
  <c r="V25" i="5"/>
  <c r="U26" i="5"/>
  <c r="V54" i="4"/>
  <c r="A53" i="4"/>
  <c r="A54" i="4"/>
  <c r="A55" i="4" s="1"/>
  <c r="A56" i="4" s="1"/>
  <c r="A57" i="4" s="1"/>
  <c r="A58" i="4" s="1"/>
  <c r="A59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B8" i="56" l="1"/>
  <c r="O12" i="56"/>
  <c r="S6" i="57"/>
  <c r="O11" i="55"/>
  <c r="AB11" i="55" s="1"/>
  <c r="O8" i="59"/>
  <c r="S8" i="59"/>
  <c r="W7" i="57"/>
  <c r="O7" i="60"/>
  <c r="AB7" i="60" s="1"/>
  <c r="S6" i="56"/>
  <c r="W13" i="56"/>
  <c r="AB13" i="56" s="1"/>
  <c r="S11" i="56"/>
  <c r="AB11" i="56" s="1"/>
  <c r="W10" i="56"/>
  <c r="AB10" i="56" s="1"/>
  <c r="O8" i="55"/>
  <c r="W6" i="59"/>
  <c r="O8" i="57"/>
  <c r="Q25" i="5"/>
  <c r="Q26" i="5" s="1"/>
  <c r="Q27" i="5" s="1"/>
  <c r="R24" i="5"/>
  <c r="R25" i="5" s="1"/>
  <c r="O9" i="56"/>
  <c r="AB9" i="56" s="1"/>
  <c r="W8" i="55"/>
  <c r="S24" i="5"/>
  <c r="S25" i="5" s="1"/>
  <c r="T24" i="5"/>
  <c r="O7" i="59"/>
  <c r="S12" i="56"/>
  <c r="W24" i="5"/>
  <c r="S10" i="55" s="1"/>
  <c r="AB10" i="55" s="1"/>
  <c r="X23" i="5"/>
  <c r="S13" i="60"/>
  <c r="AB13" i="60" s="1"/>
  <c r="O6" i="60"/>
  <c r="W7" i="59"/>
  <c r="W8" i="57"/>
  <c r="S7" i="59"/>
  <c r="S7" i="57"/>
  <c r="AB7" i="57" s="1"/>
  <c r="S9" i="55"/>
  <c r="AB9" i="55" s="1"/>
  <c r="W17" i="56"/>
  <c r="AB17" i="56" s="1"/>
  <c r="O7" i="56"/>
  <c r="S11" i="60"/>
  <c r="AB11" i="60" s="1"/>
  <c r="W7" i="56"/>
  <c r="H30" i="4"/>
  <c r="J17" i="4"/>
  <c r="J15" i="4"/>
  <c r="S7" i="43"/>
  <c r="H22" i="4"/>
  <c r="H8" i="4"/>
  <c r="J8" i="4" s="1"/>
  <c r="H10" i="4"/>
  <c r="S20" i="43"/>
  <c r="O15" i="43"/>
  <c r="O8" i="43"/>
  <c r="O9" i="43"/>
  <c r="O13" i="43"/>
  <c r="O12" i="43"/>
  <c r="S12" i="43"/>
  <c r="V44" i="43"/>
  <c r="V32" i="43"/>
  <c r="N27" i="43"/>
  <c r="N31" i="43"/>
  <c r="V25" i="43"/>
  <c r="V27" i="43"/>
  <c r="V29" i="43"/>
  <c r="V31" i="43"/>
  <c r="V33" i="43"/>
  <c r="R25" i="43"/>
  <c r="R27" i="43"/>
  <c r="R29" i="43"/>
  <c r="R31" i="43"/>
  <c r="R33" i="43"/>
  <c r="R35" i="43"/>
  <c r="N12" i="43"/>
  <c r="N26" i="43"/>
  <c r="N28" i="43"/>
  <c r="N30" i="43"/>
  <c r="N32" i="43"/>
  <c r="N34" i="43"/>
  <c r="V12" i="43"/>
  <c r="V26" i="43"/>
  <c r="V28" i="43"/>
  <c r="V30" i="43"/>
  <c r="V34" i="43"/>
  <c r="R12" i="43"/>
  <c r="R26" i="43"/>
  <c r="R28" i="43"/>
  <c r="R30" i="43"/>
  <c r="R32" i="43"/>
  <c r="R34" i="43"/>
  <c r="N25" i="43"/>
  <c r="N29" i="43"/>
  <c r="N33" i="43"/>
  <c r="H33" i="4"/>
  <c r="P42" i="4"/>
  <c r="P39" i="4"/>
  <c r="H16" i="4"/>
  <c r="H40" i="4"/>
  <c r="H41" i="4"/>
  <c r="J38" i="4"/>
  <c r="J24" i="4"/>
  <c r="H11" i="4"/>
  <c r="H32" i="4"/>
  <c r="H29" i="4"/>
  <c r="J11" i="4" s="1"/>
  <c r="H26" i="4"/>
  <c r="H37" i="4"/>
  <c r="J12" i="4" s="1"/>
  <c r="H43" i="4"/>
  <c r="H23" i="4"/>
  <c r="H13" i="4"/>
  <c r="H19" i="4"/>
  <c r="J19" i="4" s="1"/>
  <c r="H7" i="4"/>
  <c r="H34" i="4"/>
  <c r="H18" i="4"/>
  <c r="H36" i="4"/>
  <c r="J35" i="4" s="1"/>
  <c r="H21" i="4"/>
  <c r="J43" i="4" s="1"/>
  <c r="H25" i="4"/>
  <c r="H27" i="4"/>
  <c r="H6" i="4"/>
  <c r="J6" i="4" s="1"/>
  <c r="H5" i="4"/>
  <c r="J20" i="4" s="1"/>
  <c r="H28" i="4"/>
  <c r="J29" i="4" s="1"/>
  <c r="W23" i="43"/>
  <c r="W8" i="43"/>
  <c r="W7" i="43"/>
  <c r="W9" i="43"/>
  <c r="W21" i="43"/>
  <c r="S19" i="43"/>
  <c r="W11" i="43"/>
  <c r="W6" i="43"/>
  <c r="W15" i="43"/>
  <c r="W19" i="43"/>
  <c r="S11" i="43"/>
  <c r="O17" i="43"/>
  <c r="S21" i="43"/>
  <c r="S22" i="43"/>
  <c r="S16" i="43"/>
  <c r="S14" i="43"/>
  <c r="O24" i="43"/>
  <c r="O6" i="43"/>
  <c r="S15" i="43"/>
  <c r="O19" i="43"/>
  <c r="O22" i="43"/>
  <c r="S18" i="43"/>
  <c r="S8" i="43"/>
  <c r="O7" i="43"/>
  <c r="S9" i="43"/>
  <c r="O11" i="43"/>
  <c r="S17" i="43"/>
  <c r="S13" i="43"/>
  <c r="O14" i="43"/>
  <c r="S24" i="43"/>
  <c r="N20" i="43"/>
  <c r="R20" i="43"/>
  <c r="V20" i="43"/>
  <c r="N21" i="43"/>
  <c r="R21" i="43"/>
  <c r="V21" i="43"/>
  <c r="N10" i="43"/>
  <c r="R10" i="43"/>
  <c r="V10" i="43"/>
  <c r="N6" i="43"/>
  <c r="R6" i="43"/>
  <c r="V6" i="43"/>
  <c r="N15" i="43"/>
  <c r="R15" i="43"/>
  <c r="V15" i="43"/>
  <c r="N19" i="43"/>
  <c r="R19" i="43"/>
  <c r="V19" i="43"/>
  <c r="N35" i="43"/>
  <c r="V35" i="43"/>
  <c r="N22" i="43"/>
  <c r="R22" i="43"/>
  <c r="V22" i="43"/>
  <c r="N18" i="43"/>
  <c r="R18" i="43"/>
  <c r="V18" i="43"/>
  <c r="N23" i="43"/>
  <c r="R23" i="43"/>
  <c r="V23" i="43"/>
  <c r="N8" i="43"/>
  <c r="R8" i="43"/>
  <c r="V8" i="43"/>
  <c r="N7" i="43"/>
  <c r="R7" i="43"/>
  <c r="V7" i="43"/>
  <c r="N9" i="43"/>
  <c r="R9" i="43"/>
  <c r="V9" i="43"/>
  <c r="N11" i="43"/>
  <c r="R11" i="43"/>
  <c r="V11" i="43"/>
  <c r="N17" i="43"/>
  <c r="R17" i="43"/>
  <c r="V17" i="43"/>
  <c r="N16" i="43"/>
  <c r="R16" i="43"/>
  <c r="V16" i="43"/>
  <c r="N13" i="43"/>
  <c r="R13" i="43"/>
  <c r="V13" i="43"/>
  <c r="N14" i="43"/>
  <c r="R14" i="43"/>
  <c r="V14" i="43"/>
  <c r="N24" i="43"/>
  <c r="R24" i="43"/>
  <c r="V24" i="43"/>
  <c r="N36" i="43"/>
  <c r="R36" i="43"/>
  <c r="V36" i="43"/>
  <c r="N37" i="43"/>
  <c r="R37" i="43"/>
  <c r="V37" i="43"/>
  <c r="N38" i="43"/>
  <c r="R38" i="43"/>
  <c r="V38" i="43"/>
  <c r="N39" i="43"/>
  <c r="R39" i="43"/>
  <c r="V39" i="43"/>
  <c r="N40" i="43"/>
  <c r="R40" i="43"/>
  <c r="V40" i="43"/>
  <c r="N41" i="43"/>
  <c r="R41" i="43"/>
  <c r="V41" i="43"/>
  <c r="N42" i="43"/>
  <c r="R42" i="43"/>
  <c r="V42" i="43"/>
  <c r="N43" i="43"/>
  <c r="R43" i="43"/>
  <c r="V43" i="43"/>
  <c r="N44" i="43"/>
  <c r="R44" i="43"/>
  <c r="J26" i="4" l="1"/>
  <c r="L38" i="4" s="1"/>
  <c r="J40" i="4"/>
  <c r="AB8" i="59"/>
  <c r="AB7" i="56"/>
  <c r="AB7" i="59"/>
  <c r="W6" i="60"/>
  <c r="S26" i="5"/>
  <c r="W7" i="55"/>
  <c r="AB7" i="55" s="1"/>
  <c r="Q28" i="5"/>
  <c r="Q29" i="5" s="1"/>
  <c r="Q30" i="5" s="1"/>
  <c r="AB12" i="56"/>
  <c r="W9" i="60"/>
  <c r="AB9" i="60" s="1"/>
  <c r="W6" i="57"/>
  <c r="AB6" i="57" s="1"/>
  <c r="W14" i="55"/>
  <c r="AB14" i="55" s="1"/>
  <c r="O6" i="59"/>
  <c r="S15" i="56"/>
  <c r="AB15" i="56" s="1"/>
  <c r="T25" i="5"/>
  <c r="W6" i="56"/>
  <c r="AB6" i="56" s="1"/>
  <c r="W6" i="55"/>
  <c r="R26" i="5"/>
  <c r="R27" i="5" s="1"/>
  <c r="R28" i="5" s="1"/>
  <c r="R29" i="5" s="1"/>
  <c r="AB8" i="57"/>
  <c r="AB8" i="55"/>
  <c r="J34" i="4"/>
  <c r="J41" i="4"/>
  <c r="J28" i="4"/>
  <c r="J25" i="4"/>
  <c r="L25" i="4" s="1"/>
  <c r="J36" i="4"/>
  <c r="AB33" i="43"/>
  <c r="AB25" i="43"/>
  <c r="AB34" i="43"/>
  <c r="AB29" i="43"/>
  <c r="AB32" i="43"/>
  <c r="AB28" i="43"/>
  <c r="AB12" i="43"/>
  <c r="AB31" i="43"/>
  <c r="AB30" i="43"/>
  <c r="AB26" i="43"/>
  <c r="AB27" i="43"/>
  <c r="R42" i="4"/>
  <c r="L19" i="4"/>
  <c r="R39" i="4"/>
  <c r="J13" i="4"/>
  <c r="L15" i="4"/>
  <c r="L24" i="4"/>
  <c r="L43" i="4"/>
  <c r="L40" i="4"/>
  <c r="J22" i="4"/>
  <c r="J5" i="4"/>
  <c r="L5" i="4" s="1"/>
  <c r="N5" i="4" s="1"/>
  <c r="J9" i="4"/>
  <c r="L9" i="4" s="1"/>
  <c r="J27" i="4"/>
  <c r="J37" i="4"/>
  <c r="J16" i="4"/>
  <c r="L12" i="4" s="1"/>
  <c r="J10" i="4"/>
  <c r="J23" i="4"/>
  <c r="L23" i="4" s="1"/>
  <c r="N19" i="4" s="1"/>
  <c r="J21" i="4"/>
  <c r="J33" i="4"/>
  <c r="L28" i="4" s="1"/>
  <c r="J32" i="4"/>
  <c r="L26" i="4" s="1"/>
  <c r="J18" i="4"/>
  <c r="J14" i="4"/>
  <c r="L22" i="4" s="1"/>
  <c r="J30" i="4"/>
  <c r="L30" i="4" s="1"/>
  <c r="J7" i="4"/>
  <c r="L7" i="4" s="1"/>
  <c r="AB15" i="43"/>
  <c r="AB7" i="43"/>
  <c r="AB20" i="43"/>
  <c r="AB14" i="43"/>
  <c r="AB35" i="43"/>
  <c r="AB10" i="43"/>
  <c r="AB17" i="43"/>
  <c r="AB23" i="43"/>
  <c r="AB37" i="43"/>
  <c r="AB13" i="43"/>
  <c r="AB16" i="43"/>
  <c r="AB11" i="43"/>
  <c r="AB22" i="43"/>
  <c r="AB19" i="43"/>
  <c r="AB21" i="43"/>
  <c r="AB9" i="43"/>
  <c r="AB8" i="43"/>
  <c r="AB18" i="43"/>
  <c r="AB44" i="43"/>
  <c r="AB42" i="43"/>
  <c r="AB40" i="43"/>
  <c r="AB36" i="43"/>
  <c r="AB24" i="43"/>
  <c r="AB38" i="43"/>
  <c r="AB39" i="43"/>
  <c r="AB43" i="43"/>
  <c r="AB41" i="43"/>
  <c r="N26" i="4" l="1"/>
  <c r="N7" i="4"/>
  <c r="A9" i="56"/>
  <c r="L34" i="4"/>
  <c r="N34" i="4" s="1"/>
  <c r="A11" i="56"/>
  <c r="A8" i="57"/>
  <c r="S6" i="59"/>
  <c r="AB6" i="59" s="1"/>
  <c r="A7" i="59" s="1"/>
  <c r="T26" i="5"/>
  <c r="T27" i="5" s="1"/>
  <c r="A17" i="56"/>
  <c r="A12" i="56"/>
  <c r="A13" i="56"/>
  <c r="A19" i="57"/>
  <c r="A32" i="57"/>
  <c r="A33" i="57"/>
  <c r="A25" i="57"/>
  <c r="A13" i="57"/>
  <c r="A30" i="57"/>
  <c r="A31" i="57"/>
  <c r="A10" i="57"/>
  <c r="A12" i="57"/>
  <c r="A24" i="57"/>
  <c r="A18" i="57"/>
  <c r="A17" i="57"/>
  <c r="A14" i="57"/>
  <c r="A28" i="57"/>
  <c r="A29" i="57"/>
  <c r="A21" i="57"/>
  <c r="A15" i="57"/>
  <c r="A26" i="57"/>
  <c r="A27" i="57"/>
  <c r="A20" i="57"/>
  <c r="A16" i="57"/>
  <c r="A23" i="57"/>
  <c r="A11" i="57"/>
  <c r="A22" i="57"/>
  <c r="A6" i="57"/>
  <c r="A9" i="57"/>
  <c r="A29" i="56"/>
  <c r="A23" i="56"/>
  <c r="A14" i="56"/>
  <c r="A24" i="56"/>
  <c r="A19" i="56"/>
  <c r="A20" i="56"/>
  <c r="A25" i="56"/>
  <c r="A16" i="56"/>
  <c r="A28" i="56"/>
  <c r="A33" i="56"/>
  <c r="A26" i="56"/>
  <c r="A18" i="56"/>
  <c r="A27" i="56"/>
  <c r="A6" i="56"/>
  <c r="A22" i="56"/>
  <c r="A21" i="56"/>
  <c r="A31" i="56"/>
  <c r="A32" i="56"/>
  <c r="A30" i="56"/>
  <c r="A8" i="56"/>
  <c r="A15" i="56"/>
  <c r="A7" i="57"/>
  <c r="A10" i="56"/>
  <c r="S6" i="60"/>
  <c r="AB6" i="60" s="1"/>
  <c r="S6" i="55"/>
  <c r="AB6" i="55" s="1"/>
  <c r="S27" i="5"/>
  <c r="A7" i="56"/>
  <c r="L18" i="4"/>
  <c r="L27" i="4"/>
  <c r="N23" i="4" s="1"/>
  <c r="L16" i="4"/>
  <c r="N16" i="4" s="1"/>
  <c r="L37" i="4"/>
  <c r="N31" i="4" s="1"/>
  <c r="L35" i="4"/>
  <c r="N24" i="4"/>
  <c r="N28" i="4"/>
  <c r="L29" i="4"/>
  <c r="N43" i="4" s="1"/>
  <c r="P43" i="4" s="1"/>
  <c r="L14" i="4"/>
  <c r="N30" i="4"/>
  <c r="N40" i="4"/>
  <c r="N15" i="4"/>
  <c r="N25" i="4"/>
  <c r="L20" i="4"/>
  <c r="L41" i="4"/>
  <c r="L21" i="4"/>
  <c r="N21" i="4" s="1"/>
  <c r="L17" i="4"/>
  <c r="N12" i="4" s="1"/>
  <c r="P7" i="4" s="1"/>
  <c r="L6" i="4"/>
  <c r="N6" i="4" s="1"/>
  <c r="P5" i="4" s="1"/>
  <c r="L10" i="4"/>
  <c r="N35" i="4" s="1"/>
  <c r="L8" i="4"/>
  <c r="L13" i="4"/>
  <c r="N9" i="4" s="1"/>
  <c r="L32" i="4"/>
  <c r="L36" i="4"/>
  <c r="N38" i="4" s="1"/>
  <c r="L11" i="4"/>
  <c r="L33" i="4"/>
  <c r="N13" i="4" l="1"/>
  <c r="P6" i="4" s="1"/>
  <c r="R6" i="4" s="1"/>
  <c r="N14" i="4"/>
  <c r="P40" i="4"/>
  <c r="P12" i="4"/>
  <c r="P23" i="4"/>
  <c r="A24" i="55"/>
  <c r="A21" i="55"/>
  <c r="A16" i="55"/>
  <c r="A11" i="55"/>
  <c r="A25" i="55"/>
  <c r="A12" i="55"/>
  <c r="A15" i="55"/>
  <c r="A23" i="55"/>
  <c r="A31" i="55"/>
  <c r="A10" i="55"/>
  <c r="A18" i="55"/>
  <c r="A30" i="55"/>
  <c r="A28" i="55"/>
  <c r="A26" i="55"/>
  <c r="A29" i="55"/>
  <c r="A9" i="55"/>
  <c r="A13" i="55"/>
  <c r="A17" i="55"/>
  <c r="A33" i="55"/>
  <c r="A20" i="55"/>
  <c r="A19" i="55"/>
  <c r="A27" i="55"/>
  <c r="A6" i="55"/>
  <c r="A22" i="55"/>
  <c r="A32" i="55"/>
  <c r="A7" i="55"/>
  <c r="A14" i="55"/>
  <c r="A8" i="55"/>
  <c r="A32" i="59"/>
  <c r="A24" i="59"/>
  <c r="A18" i="59"/>
  <c r="A33" i="59"/>
  <c r="A21" i="59"/>
  <c r="A30" i="59"/>
  <c r="A22" i="59"/>
  <c r="A10" i="59"/>
  <c r="A31" i="59"/>
  <c r="A23" i="59"/>
  <c r="A16" i="59"/>
  <c r="A15" i="59"/>
  <c r="A6" i="59"/>
  <c r="A28" i="59"/>
  <c r="A14" i="59"/>
  <c r="A25" i="59"/>
  <c r="A29" i="59"/>
  <c r="A26" i="59"/>
  <c r="A13" i="59"/>
  <c r="A12" i="59"/>
  <c r="A27" i="59"/>
  <c r="A9" i="59"/>
  <c r="A11" i="59"/>
  <c r="A19" i="59"/>
  <c r="A17" i="59"/>
  <c r="A20" i="59"/>
  <c r="A8" i="59"/>
  <c r="S28" i="5"/>
  <c r="S6" i="43"/>
  <c r="AB6" i="43" s="1"/>
  <c r="A21" i="60"/>
  <c r="A19" i="60"/>
  <c r="A31" i="60"/>
  <c r="A29" i="60"/>
  <c r="A26" i="60"/>
  <c r="A17" i="60"/>
  <c r="A20" i="60"/>
  <c r="A12" i="60"/>
  <c r="A33" i="60"/>
  <c r="A32" i="60"/>
  <c r="A8" i="60"/>
  <c r="A23" i="60"/>
  <c r="A30" i="60"/>
  <c r="A15" i="60"/>
  <c r="A28" i="60"/>
  <c r="A24" i="60"/>
  <c r="A22" i="60"/>
  <c r="A18" i="60"/>
  <c r="A27" i="60"/>
  <c r="A14" i="60"/>
  <c r="A25" i="60"/>
  <c r="A6" i="60"/>
  <c r="A10" i="60"/>
  <c r="A16" i="60"/>
  <c r="A7" i="60"/>
  <c r="A11" i="60"/>
  <c r="A13" i="60"/>
  <c r="A9" i="60"/>
  <c r="P21" i="4"/>
  <c r="N17" i="4"/>
  <c r="N8" i="4"/>
  <c r="N29" i="4"/>
  <c r="N37" i="4"/>
  <c r="R5" i="4"/>
  <c r="T5" i="4" s="1"/>
  <c r="V5" i="4" s="1"/>
  <c r="R43" i="4"/>
  <c r="P15" i="4"/>
  <c r="P38" i="4"/>
  <c r="N41" i="4"/>
  <c r="P8" i="4"/>
  <c r="N10" i="4"/>
  <c r="P26" i="4" s="1"/>
  <c r="N18" i="4"/>
  <c r="P9" i="4" s="1"/>
  <c r="R7" i="4" s="1"/>
  <c r="T7" i="4" s="1"/>
  <c r="P29" i="4"/>
  <c r="P16" i="4"/>
  <c r="P30" i="4"/>
  <c r="N36" i="4"/>
  <c r="P24" i="4" s="1"/>
  <c r="N32" i="4"/>
  <c r="P32" i="4" s="1"/>
  <c r="N27" i="4"/>
  <c r="N22" i="4"/>
  <c r="P22" i="4" s="1"/>
  <c r="N33" i="4"/>
  <c r="N20" i="4"/>
  <c r="N11" i="4"/>
  <c r="P33" i="4" s="1"/>
  <c r="R30" i="4" l="1"/>
  <c r="P13" i="4"/>
  <c r="R9" i="4"/>
  <c r="R24" i="4"/>
  <c r="R8" i="4"/>
  <c r="P11" i="4"/>
  <c r="P27" i="4"/>
  <c r="P18" i="4"/>
  <c r="R13" i="4" s="1"/>
  <c r="P36" i="4"/>
  <c r="P10" i="4"/>
  <c r="R12" i="4" s="1"/>
  <c r="P41" i="4"/>
  <c r="R38" i="4" s="1"/>
  <c r="P37" i="4"/>
  <c r="A27" i="43"/>
  <c r="A25" i="43"/>
  <c r="A28" i="43"/>
  <c r="A35" i="43"/>
  <c r="A34" i="43"/>
  <c r="A32" i="43"/>
  <c r="A39" i="43"/>
  <c r="A14" i="43"/>
  <c r="A18" i="43"/>
  <c r="A6" i="43"/>
  <c r="A10" i="43"/>
  <c r="A7" i="43"/>
  <c r="A37" i="43"/>
  <c r="A40" i="43"/>
  <c r="A44" i="43"/>
  <c r="A17" i="43"/>
  <c r="A21" i="43"/>
  <c r="A19" i="43"/>
  <c r="A16" i="43"/>
  <c r="A8" i="43"/>
  <c r="A33" i="43"/>
  <c r="A30" i="43"/>
  <c r="A31" i="43"/>
  <c r="A29" i="43"/>
  <c r="A26" i="43"/>
  <c r="A12" i="43"/>
  <c r="A41" i="43"/>
  <c r="A43" i="43"/>
  <c r="A15" i="43"/>
  <c r="A20" i="43"/>
  <c r="A24" i="43"/>
  <c r="A9" i="43"/>
  <c r="A42" i="43"/>
  <c r="A11" i="43"/>
  <c r="A13" i="43"/>
  <c r="A23" i="43"/>
  <c r="A36" i="43"/>
  <c r="A22" i="43"/>
  <c r="A38" i="43"/>
  <c r="R27" i="4"/>
  <c r="T6" i="4" s="1"/>
  <c r="P19" i="4"/>
  <c r="P17" i="4"/>
  <c r="R23" i="4" s="1"/>
  <c r="T39" i="4"/>
  <c r="T8" i="4"/>
  <c r="P34" i="4"/>
  <c r="R36" i="4" s="1"/>
  <c r="T43" i="4"/>
  <c r="R41" i="4"/>
  <c r="R32" i="4"/>
  <c r="R40" i="4"/>
  <c r="T12" i="4" s="1"/>
  <c r="R22" i="4"/>
  <c r="R34" i="4"/>
  <c r="R10" i="4"/>
  <c r="T9" i="4" s="1"/>
  <c r="V7" i="4" s="1"/>
  <c r="R18" i="4"/>
  <c r="R15" i="4"/>
  <c r="P20" i="4"/>
  <c r="R29" i="4" s="1"/>
  <c r="P31" i="4"/>
  <c r="P28" i="4"/>
  <c r="R28" i="4" s="1"/>
  <c r="P25" i="4"/>
  <c r="R21" i="4" s="1"/>
  <c r="P14" i="4"/>
  <c r="R11" i="4" s="1"/>
  <c r="P35" i="4"/>
  <c r="R26" i="4" s="1"/>
  <c r="V42" i="4" l="1"/>
  <c r="T28" i="4"/>
  <c r="R35" i="4"/>
  <c r="R17" i="4"/>
  <c r="R25" i="4"/>
  <c r="T24" i="4" s="1"/>
  <c r="R37" i="4"/>
  <c r="T36" i="4" s="1"/>
  <c r="V36" i="4" s="1"/>
  <c r="R19" i="4"/>
  <c r="T23" i="4" s="1"/>
  <c r="V6" i="4"/>
  <c r="V8" i="4"/>
  <c r="T41" i="4"/>
  <c r="R16" i="4"/>
  <c r="T17" i="4" s="1"/>
  <c r="T29" i="4"/>
  <c r="T13" i="4"/>
  <c r="V13" i="4" s="1"/>
  <c r="T42" i="4"/>
  <c r="V41" i="4" s="1"/>
  <c r="T34" i="4"/>
  <c r="T45" i="4"/>
  <c r="V43" i="4" s="1"/>
  <c r="T38" i="4"/>
  <c r="V38" i="4" s="1"/>
  <c r="T27" i="4"/>
  <c r="V27" i="4" s="1"/>
  <c r="T11" i="4"/>
  <c r="V11" i="4" s="1"/>
  <c r="T15" i="4"/>
  <c r="T10" i="4"/>
  <c r="V9" i="4" s="1"/>
  <c r="T22" i="4"/>
  <c r="R20" i="4"/>
  <c r="R31" i="4"/>
  <c r="R33" i="4"/>
  <c r="T40" i="4" s="1"/>
  <c r="V39" i="4" s="1"/>
  <c r="R14" i="4"/>
  <c r="V23" i="4" l="1"/>
  <c r="T25" i="4"/>
  <c r="T19" i="4"/>
  <c r="V40" i="4"/>
  <c r="T16" i="4"/>
  <c r="V15" i="4" s="1"/>
  <c r="T30" i="4"/>
  <c r="T31" i="4"/>
  <c r="T37" i="4"/>
  <c r="V37" i="4" s="1"/>
  <c r="T33" i="4"/>
  <c r="V33" i="4" s="1"/>
  <c r="V22" i="4"/>
  <c r="V10" i="4"/>
  <c r="V31" i="4"/>
  <c r="V25" i="4"/>
  <c r="V12" i="4"/>
  <c r="V29" i="4"/>
  <c r="V45" i="4"/>
  <c r="V30" i="4"/>
  <c r="T14" i="4"/>
  <c r="T26" i="4"/>
  <c r="V26" i="4" s="1"/>
  <c r="T35" i="4"/>
  <c r="V34" i="4" s="1"/>
  <c r="T21" i="4"/>
  <c r="V24" i="4" s="1"/>
  <c r="T18" i="4"/>
  <c r="T32" i="4"/>
  <c r="T20" i="4"/>
  <c r="V20" i="4" s="1"/>
  <c r="V21" i="4" l="1"/>
  <c r="V16" i="4"/>
  <c r="V14" i="4"/>
  <c r="V28" i="4"/>
  <c r="V35" i="4"/>
  <c r="V19" i="4"/>
  <c r="V17" i="4"/>
  <c r="V32" i="4"/>
  <c r="V18" i="4"/>
</calcChain>
</file>

<file path=xl/sharedStrings.xml><?xml version="1.0" encoding="utf-8"?>
<sst xmlns="http://schemas.openxmlformats.org/spreadsheetml/2006/main" count="572" uniqueCount="102">
  <si>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</si>
  <si>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</si>
  <si>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</si>
  <si>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</si>
  <si>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</si>
  <si>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</si>
  <si>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</si>
  <si>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</si>
  <si>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</si>
  <si>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</si>
  <si>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</si>
  <si>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</si>
  <si>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</si>
  <si>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</si>
  <si>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</si>
  <si>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</si>
  <si>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</si>
  <si>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</si>
  <si>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</si>
  <si>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</si>
  <si>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</si>
  <si>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</si>
  <si>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</si>
  <si>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</si>
  <si>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</si>
  <si>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</si>
  <si>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</si>
  <si>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</si>
  <si>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</si>
  <si>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</si>
  <si>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</si>
  <si>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</si>
  <si>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</si>
  <si>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</si>
  <si>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</si>
  <si>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</si>
  <si>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</si>
  <si>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</si>
  <si>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</si>
  <si>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</si>
  <si>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</si>
  <si>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>Всего участников</t>
  </si>
  <si>
    <t>Наум / Vintoniv Ivan</t>
  </si>
  <si>
    <t>Стоцкий Андрей / Stotskiy Andriy</t>
  </si>
  <si>
    <t>28 человек</t>
  </si>
  <si>
    <t>I</t>
  </si>
  <si>
    <t>II</t>
  </si>
  <si>
    <t>III</t>
  </si>
  <si>
    <t>III гр</t>
  </si>
  <si>
    <t>Петушков Андрей/Petuskov Andrey</t>
  </si>
  <si>
    <t>Тыщенко Миша/Tishenko Misha</t>
  </si>
  <si>
    <t>Сомок Денис/Somok Denis</t>
  </si>
  <si>
    <t>Шиленко Александр/ Shylenko Aleksandr</t>
  </si>
  <si>
    <t>Якусик Дима/Yakusik Dmitriy</t>
  </si>
  <si>
    <t>Муляр Андрей/Mular Andrew</t>
  </si>
  <si>
    <t>Кочмарев Юра/ Kochmarev Ura</t>
  </si>
  <si>
    <t>Фортуна Татьяна / Fortuna Tetiana</t>
  </si>
  <si>
    <t>Родин Артем/Rodin Artem</t>
  </si>
  <si>
    <t>Якусик Саша/Yakusik Aleks</t>
  </si>
  <si>
    <t>Паламарчук Саша/Palamarchuk Aleksandr</t>
  </si>
  <si>
    <t>Мифтахутдинов Ильяс/ Miftafutdiv Ilyas</t>
  </si>
  <si>
    <t>Лига II-й сезон 25.04.2018 конфиг 4r</t>
  </si>
  <si>
    <t>Гобади Авеста/Ghobadi Avesta</t>
  </si>
  <si>
    <t>Лига III-й сезон 28.08.2019 конфиг 9</t>
  </si>
  <si>
    <t>Резанко Оля/Rezanko Olga</t>
  </si>
  <si>
    <t>Гаврилюк Олег / Gavriliuk Oleg</t>
  </si>
  <si>
    <t>Ткачеко Антон/Tkachenko Anton</t>
  </si>
  <si>
    <t>Закалюк Женя/Zakaliuk Eugen</t>
  </si>
  <si>
    <t>Таблица рейтинга Лиги Чемпионов, 3-й сезон 2019</t>
  </si>
  <si>
    <t>Лига III-й сезон 04.09.2019 конфиг 5r</t>
  </si>
  <si>
    <t>Пархомчук Саша/Parhomchuk Aleksandr</t>
  </si>
  <si>
    <t>Гаврилюк Олег/Gavriliuk Oleg</t>
  </si>
  <si>
    <t>Константинов Владимир/Konstantinov Vladimir</t>
  </si>
  <si>
    <t>Ткаченко Кирилл/Tkachenko Kirill</t>
  </si>
  <si>
    <t>Манило Денис/Manilo Denis</t>
  </si>
  <si>
    <t>Гетьманцев Даниил/Getmantsev Daniil</t>
  </si>
  <si>
    <t>Кулинич Игорь/Kulinich Igor</t>
  </si>
  <si>
    <t>Ткаченко Антон/Tkachenko Anton</t>
  </si>
  <si>
    <t>Гончаров Рома/Honcharov Roma</t>
  </si>
  <si>
    <t>Лига III-й сезон 11.09.2019 конфиг 7</t>
  </si>
  <si>
    <t>Вильнев Артем/Vilnene Artem</t>
  </si>
  <si>
    <t>Гончаров Рома/Honcharov Roman</t>
  </si>
  <si>
    <t>Лихошерст Леша/Lykhocherst Aleksey</t>
  </si>
  <si>
    <t>Доценко Анатолий/Dotsenko Anatoliy</t>
  </si>
  <si>
    <t>Онащук Максим/Onaschuk Maх</t>
  </si>
  <si>
    <t>Лига III-й сезон 18.09.2019 конфиг 6R</t>
  </si>
  <si>
    <t>Хавило Дима/Khavilo Dmitriy</t>
  </si>
  <si>
    <t>Лига II-й сезон 25.09.2019 конфиг 5</t>
  </si>
  <si>
    <t>-</t>
  </si>
  <si>
    <t>Соколан Артем/Sokolan Artem</t>
  </si>
  <si>
    <t>Францишко Андрей/Frantsishko Andrey</t>
  </si>
  <si>
    <t>Гетьманцев Даниил/Getmantsev Danylo</t>
  </si>
  <si>
    <t>Лантушенко Игорь/Lantushenko Igor</t>
  </si>
  <si>
    <t>Чухаленко Дима/Chukhalenko Igor</t>
  </si>
  <si>
    <t>Лига IIi-й сезон 09.10.2019 конфиг 10</t>
  </si>
  <si>
    <t>Лига IІI-й сезон 16.10.2019 конфиг 4r</t>
  </si>
  <si>
    <t>Дио</t>
  </si>
  <si>
    <t xml:space="preserve">Чухаленко Дима/Chukhalenko </t>
  </si>
  <si>
    <t>Чухаленко Дима</t>
  </si>
  <si>
    <t>Лига II-й сезон 23.10.2019 конфиг 6</t>
  </si>
  <si>
    <t>Плакидюк Виталик</t>
  </si>
  <si>
    <t>Плакидюк Виталий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</si>
</sst>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Arial Cyr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5" fillId="0" borderId="0"/>
  </cellStyleXfs>
  <cellXfs count="436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1" fillId="0" borderId="17" xfId="1" applyFont="1" applyBorder="1" applyAlignment="1">
      <alignment horizontal="center"/>
    </xf>
    <xf numFmtId="0" fontId="17" fillId="0" borderId="64" xfId="0" applyFont="1" applyBorder="1" applyAlignment="1"/>
    <xf numFmtId="0" fontId="21" fillId="0" borderId="26" xfId="1" applyFont="1" applyBorder="1" applyAlignment="1">
      <alignment horizontal="center"/>
    </xf>
    <xf numFmtId="0" fontId="20" fillId="0" borderId="65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24" fillId="0" borderId="20" xfId="1" applyFont="1" applyFill="1" applyBorder="1" applyAlignment="1">
      <alignment horizontal="center"/>
    </xf>
    <xf numFmtId="0" fontId="24" fillId="0" borderId="49" xfId="1" applyFont="1" applyFill="1" applyBorder="1" applyAlignment="1">
      <alignment horizontal="center"/>
    </xf>
    <xf numFmtId="0" fontId="24" fillId="0" borderId="18" xfId="1" applyFont="1" applyFill="1" applyBorder="1" applyAlignment="1">
      <alignment horizontal="center"/>
    </xf>
    <xf numFmtId="0" fontId="24" fillId="0" borderId="58" xfId="1" applyFont="1" applyFill="1" applyBorder="1" applyAlignment="1">
      <alignment horizontal="center"/>
    </xf>
    <xf numFmtId="0" fontId="24" fillId="0" borderId="19" xfId="1" applyFont="1" applyFill="1" applyBorder="1" applyAlignment="1">
      <alignment horizontal="center"/>
    </xf>
    <xf numFmtId="0" fontId="24" fillId="0" borderId="41" xfId="1" applyFont="1" applyFill="1" applyBorder="1" applyAlignment="1">
      <alignment horizontal="center"/>
    </xf>
    <xf numFmtId="0" fontId="24" fillId="0" borderId="34" xfId="1" applyFont="1" applyFill="1" applyBorder="1" applyAlignment="1">
      <alignment horizontal="center"/>
    </xf>
    <xf numFmtId="0" fontId="24" fillId="0" borderId="7" xfId="1" applyFont="1" applyFill="1" applyBorder="1" applyAlignment="1">
      <alignment horizontal="center"/>
    </xf>
    <xf numFmtId="0" fontId="24" fillId="0" borderId="54" xfId="1" applyFont="1" applyFill="1" applyBorder="1" applyAlignment="1">
      <alignment horizontal="center"/>
    </xf>
    <xf numFmtId="0" fontId="24" fillId="0" borderId="8" xfId="1" applyFont="1" applyFill="1" applyBorder="1" applyAlignment="1">
      <alignment horizontal="center"/>
    </xf>
    <xf numFmtId="0" fontId="24" fillId="0" borderId="56" xfId="1" applyFont="1" applyFill="1" applyBorder="1" applyAlignment="1">
      <alignment horizontal="center"/>
    </xf>
    <xf numFmtId="0" fontId="24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6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4" fillId="0" borderId="2" xfId="1" applyFont="1" applyFill="1" applyBorder="1" applyAlignment="1">
      <alignment horizontal="center"/>
    </xf>
    <xf numFmtId="0" fontId="24" fillId="0" borderId="57" xfId="1" applyFont="1" applyFill="1" applyBorder="1" applyAlignment="1">
      <alignment horizontal="center"/>
    </xf>
    <xf numFmtId="0" fontId="24" fillId="0" borderId="3" xfId="1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/>
    </xf>
    <xf numFmtId="0" fontId="24" fillId="0" borderId="33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4" fillId="0" borderId="13" xfId="1" applyFont="1" applyFill="1" applyBorder="1" applyAlignment="1">
      <alignment horizontal="center"/>
    </xf>
    <xf numFmtId="0" fontId="24" fillId="0" borderId="16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" fillId="0" borderId="67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164" fontId="13" fillId="0" borderId="26" xfId="1" applyNumberFormat="1" applyFont="1" applyFill="1" applyBorder="1" applyAlignment="1">
      <alignment horizontal="left"/>
    </xf>
    <xf numFmtId="0" fontId="11" fillId="0" borderId="64" xfId="0" applyFont="1" applyBorder="1" applyAlignment="1"/>
    <xf numFmtId="0" fontId="21" fillId="0" borderId="13" xfId="1" applyFont="1" applyBorder="1" applyAlignment="1">
      <alignment horizontal="center"/>
    </xf>
    <xf numFmtId="0" fontId="21" fillId="0" borderId="16" xfId="1" applyFont="1" applyBorder="1" applyAlignment="1">
      <alignment horizontal="center"/>
    </xf>
    <xf numFmtId="0" fontId="20" fillId="0" borderId="29" xfId="1" applyFont="1" applyFill="1" applyBorder="1" applyAlignment="1">
      <alignment horizontal="center"/>
    </xf>
    <xf numFmtId="0" fontId="17" fillId="0" borderId="16" xfId="0" applyFont="1" applyBorder="1" applyAlignment="1"/>
    <xf numFmtId="0" fontId="17" fillId="0" borderId="16" xfId="0" applyFont="1" applyFill="1" applyBorder="1"/>
    <xf numFmtId="0" fontId="20" fillId="4" borderId="16" xfId="0" applyFont="1" applyFill="1" applyBorder="1" applyAlignment="1"/>
    <xf numFmtId="0" fontId="17" fillId="4" borderId="16" xfId="0" applyFont="1" applyFill="1" applyBorder="1" applyAlignment="1"/>
    <xf numFmtId="0" fontId="20" fillId="0" borderId="14" xfId="1" applyFont="1" applyFill="1" applyBorder="1" applyAlignment="1">
      <alignment horizontal="center"/>
    </xf>
    <xf numFmtId="0" fontId="20" fillId="0" borderId="16" xfId="0" applyFont="1" applyBorder="1"/>
    <xf numFmtId="0" fontId="17" fillId="0" borderId="0" xfId="0" applyFont="1" applyBorder="1" applyAlignment="1"/>
    <xf numFmtId="0" fontId="20" fillId="0" borderId="39" xfId="1" applyFont="1" applyFill="1" applyBorder="1" applyAlignment="1">
      <alignment horizontal="center"/>
    </xf>
    <xf numFmtId="0" fontId="17" fillId="0" borderId="9" xfId="0" applyFont="1" applyBorder="1" applyAlignment="1"/>
    <xf numFmtId="0" fontId="24" fillId="0" borderId="10" xfId="1" applyFont="1" applyFill="1" applyBorder="1" applyAlignment="1">
      <alignment horizontal="center"/>
    </xf>
    <xf numFmtId="0" fontId="24" fillId="0" borderId="69" xfId="1" applyFont="1" applyFill="1" applyBorder="1" applyAlignment="1">
      <alignment horizontal="center"/>
    </xf>
    <xf numFmtId="0" fontId="24" fillId="0" borderId="23" xfId="1" applyFont="1" applyFill="1" applyBorder="1" applyAlignment="1">
      <alignment horizontal="center"/>
    </xf>
    <xf numFmtId="0" fontId="20" fillId="0" borderId="56" xfId="1" applyFont="1" applyFill="1" applyBorder="1" applyAlignment="1">
      <alignment horizontal="center"/>
    </xf>
    <xf numFmtId="0" fontId="20" fillId="0" borderId="35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0" borderId="9" xfId="0" applyFont="1" applyFill="1" applyBorder="1"/>
    <xf numFmtId="0" fontId="20" fillId="0" borderId="68" xfId="0" applyFont="1" applyBorder="1" applyAlignment="1"/>
    <xf numFmtId="0" fontId="1" fillId="0" borderId="63" xfId="2" applyBorder="1" applyAlignment="1">
      <alignment horizontal="center"/>
    </xf>
    <xf numFmtId="0" fontId="10" fillId="0" borderId="5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9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41" xfId="2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0" fontId="1" fillId="0" borderId="40" xfId="2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45" xfId="2" applyFont="1" applyBorder="1" applyAlignment="1">
      <alignment horizontal="center"/>
    </xf>
    <xf numFmtId="0" fontId="1" fillId="0" borderId="71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4" xfId="2" applyBorder="1" applyAlignment="1">
      <alignment horizontal="center"/>
    </xf>
    <xf numFmtId="0" fontId="1" fillId="0" borderId="65" xfId="2" applyBorder="1" applyAlignment="1">
      <alignment horizontal="center"/>
    </xf>
    <xf numFmtId="0" fontId="17" fillId="0" borderId="13" xfId="0" applyFont="1" applyBorder="1" applyAlignment="1"/>
    <xf numFmtId="0" fontId="24" fillId="0" borderId="72" xfId="1" applyFont="1" applyFill="1" applyBorder="1" applyAlignment="1">
      <alignment horizontal="center"/>
    </xf>
    <xf numFmtId="0" fontId="24" fillId="0" borderId="21" xfId="1" applyFont="1" applyFill="1" applyBorder="1" applyAlignment="1">
      <alignment horizontal="center"/>
    </xf>
    <xf numFmtId="0" fontId="24" fillId="0" borderId="30" xfId="1" applyFont="1" applyFill="1" applyBorder="1" applyAlignment="1">
      <alignment horizontal="center"/>
    </xf>
    <xf numFmtId="0" fontId="24" fillId="0" borderId="70" xfId="1" applyFont="1" applyFill="1" applyBorder="1" applyAlignment="1">
      <alignment horizontal="center"/>
    </xf>
    <xf numFmtId="0" fontId="24" fillId="0" borderId="37" xfId="1" applyFont="1" applyFill="1" applyBorder="1" applyAlignment="1">
      <alignment horizontal="center"/>
    </xf>
    <xf numFmtId="0" fontId="24" fillId="0" borderId="32" xfId="1" applyFont="1" applyFill="1" applyBorder="1" applyAlignment="1">
      <alignment horizontal="center"/>
    </xf>
    <xf numFmtId="0" fontId="20" fillId="0" borderId="25" xfId="1" applyFont="1" applyFill="1" applyBorder="1" applyAlignment="1">
      <alignment horizontal="center"/>
    </xf>
    <xf numFmtId="0" fontId="20" fillId="0" borderId="70" xfId="1" applyFont="1" applyFill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21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1" fillId="0" borderId="32" xfId="1" applyFont="1" applyBorder="1" applyAlignment="1">
      <alignment horizontal="center"/>
    </xf>
    <xf numFmtId="0" fontId="21" fillId="0" borderId="31" xfId="1" applyFont="1" applyBorder="1" applyAlignment="1">
      <alignment horizontal="center"/>
    </xf>
    <xf numFmtId="0" fontId="17" fillId="0" borderId="50" xfId="0" applyFont="1" applyBorder="1" applyAlignment="1"/>
    <xf numFmtId="0" fontId="20" fillId="0" borderId="6" xfId="1" applyFont="1" applyFill="1" applyBorder="1" applyAlignment="1">
      <alignment horizontal="center"/>
    </xf>
    <xf numFmtId="0" fontId="24" fillId="0" borderId="11" xfId="1" applyFont="1" applyFill="1" applyBorder="1" applyAlignment="1">
      <alignment horizontal="center"/>
    </xf>
    <xf numFmtId="0" fontId="24" fillId="0" borderId="59" xfId="1" applyFont="1" applyFill="1" applyBorder="1" applyAlignment="1">
      <alignment horizontal="center"/>
    </xf>
    <xf numFmtId="0" fontId="24" fillId="0" borderId="12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40" xfId="1" applyFont="1" applyFill="1" applyBorder="1" applyAlignment="1">
      <alignment horizontal="center"/>
    </xf>
    <xf numFmtId="0" fontId="24" fillId="0" borderId="73" xfId="1" applyFont="1" applyFill="1" applyBorder="1" applyAlignment="1">
      <alignment horizontal="center"/>
    </xf>
    <xf numFmtId="0" fontId="24" fillId="0" borderId="36" xfId="1" applyFont="1" applyFill="1" applyBorder="1" applyAlignment="1">
      <alignment horizontal="center"/>
    </xf>
    <xf numFmtId="0" fontId="24" fillId="0" borderId="31" xfId="1" applyFont="1" applyFill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17" xfId="0" applyFont="1" applyBorder="1" applyAlignment="1"/>
    <xf numFmtId="0" fontId="11" fillId="0" borderId="17" xfId="0" applyFont="1" applyFill="1" applyBorder="1"/>
    <xf numFmtId="0" fontId="12" fillId="0" borderId="64" xfId="1" applyFont="1" applyBorder="1"/>
    <xf numFmtId="0" fontId="11" fillId="0" borderId="14" xfId="1" applyFont="1" applyFill="1" applyBorder="1"/>
    <xf numFmtId="0" fontId="14" fillId="0" borderId="14" xfId="1" applyFont="1" applyBorder="1"/>
    <xf numFmtId="0" fontId="11" fillId="0" borderId="17" xfId="1" applyFont="1" applyFill="1" applyBorder="1"/>
    <xf numFmtId="0" fontId="11" fillId="0" borderId="10" xfId="1" applyFont="1" applyFill="1" applyBorder="1" applyAlignment="1">
      <alignment horizontal="center"/>
    </xf>
    <xf numFmtId="0" fontId="11" fillId="0" borderId="16" xfId="0" applyFont="1" applyBorder="1" applyAlignment="1"/>
    <xf numFmtId="164" fontId="13" fillId="0" borderId="42" xfId="1" applyNumberFormat="1" applyFont="1" applyFill="1" applyBorder="1" applyAlignment="1">
      <alignment horizontal="center"/>
    </xf>
    <xf numFmtId="0" fontId="17" fillId="0" borderId="13" xfId="0" applyFont="1" applyFill="1" applyBorder="1"/>
    <xf numFmtId="0" fontId="11" fillId="0" borderId="4" xfId="0" applyFont="1" applyBorder="1" applyAlignment="1"/>
    <xf numFmtId="0" fontId="11" fillId="0" borderId="65" xfId="1" applyFont="1" applyFill="1" applyBorder="1"/>
    <xf numFmtId="164" fontId="13" fillId="0" borderId="2" xfId="1" applyNumberFormat="1" applyFont="1" applyFill="1" applyBorder="1"/>
    <xf numFmtId="0" fontId="17" fillId="0" borderId="3" xfId="0" applyFont="1" applyBorder="1" applyAlignment="1"/>
    <xf numFmtId="0" fontId="20" fillId="4" borderId="13" xfId="0" applyFont="1" applyFill="1" applyBorder="1" applyAlignment="1"/>
    <xf numFmtId="0" fontId="20" fillId="4" borderId="12" xfId="0" applyFont="1" applyFill="1" applyBorder="1" applyAlignment="1"/>
    <xf numFmtId="164" fontId="12" fillId="0" borderId="64" xfId="1" applyNumberFormat="1" applyFont="1" applyFill="1" applyBorder="1" applyAlignment="1">
      <alignment horizontal="left"/>
    </xf>
    <xf numFmtId="0" fontId="20" fillId="0" borderId="71" xfId="1" applyFont="1" applyFill="1" applyBorder="1" applyAlignment="1">
      <alignment horizontal="center"/>
    </xf>
    <xf numFmtId="0" fontId="17" fillId="0" borderId="41" xfId="0" applyFont="1" applyBorder="1" applyAlignment="1"/>
    <xf numFmtId="0" fontId="20" fillId="0" borderId="74" xfId="1" applyFont="1" applyFill="1" applyBorder="1" applyAlignment="1">
      <alignment horizontal="center"/>
    </xf>
    <xf numFmtId="0" fontId="17" fillId="0" borderId="41" xfId="0" applyFont="1" applyFill="1" applyBorder="1"/>
    <xf numFmtId="0" fontId="11" fillId="0" borderId="31" xfId="0" applyFont="1" applyBorder="1" applyAlignment="1"/>
    <xf numFmtId="0" fontId="14" fillId="0" borderId="16" xfId="0" applyFont="1" applyBorder="1"/>
    <xf numFmtId="0" fontId="11" fillId="0" borderId="64" xfId="0" applyFont="1" applyFill="1" applyBorder="1"/>
    <xf numFmtId="0" fontId="11" fillId="0" borderId="68" xfId="0" applyFont="1" applyBorder="1" applyAlignment="1"/>
    <xf numFmtId="0" fontId="11" fillId="0" borderId="9" xfId="1" applyFont="1" applyBorder="1"/>
    <xf numFmtId="0" fontId="11" fillId="0" borderId="13" xfId="0" applyFont="1" applyFill="1" applyBorder="1"/>
    <xf numFmtId="0" fontId="11" fillId="0" borderId="16" xfId="0" applyFont="1" applyFill="1" applyBorder="1"/>
    <xf numFmtId="0" fontId="17" fillId="4" borderId="13" xfId="0" applyFont="1" applyFill="1" applyBorder="1" applyAlignment="1"/>
    <xf numFmtId="0" fontId="13" fillId="0" borderId="5" xfId="1" applyFont="1" applyBorder="1" applyAlignment="1">
      <alignment horizontal="center"/>
    </xf>
    <xf numFmtId="164" fontId="12" fillId="0" borderId="9" xfId="1" applyNumberFormat="1" applyFont="1" applyFill="1" applyBorder="1" applyAlignment="1">
      <alignment horizontal="left"/>
    </xf>
    <xf numFmtId="0" fontId="11" fillId="0" borderId="4" xfId="0" applyFont="1" applyBorder="1"/>
    <xf numFmtId="0" fontId="14" fillId="0" borderId="62" xfId="1" applyFont="1" applyBorder="1"/>
    <xf numFmtId="0" fontId="11" fillId="0" borderId="46" xfId="0" applyFont="1" applyBorder="1" applyAlignment="1"/>
    <xf numFmtId="0" fontId="12" fillId="0" borderId="32" xfId="0" applyFont="1" applyFill="1" applyBorder="1"/>
    <xf numFmtId="164" fontId="13" fillId="0" borderId="25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0" fillId="0" borderId="50" xfId="2" applyFont="1" applyBorder="1" applyAlignment="1">
      <alignment horizontal="center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17" fillId="0" borderId="16" xfId="0" applyFont="1" applyFill="1" applyBorder="1" applyAlignment="1"/>
    <xf numFmtId="0" fontId="20" fillId="0" borderId="16" xfId="0" applyFont="1" applyFill="1" applyBorder="1" applyAlignment="1"/>
    <xf numFmtId="0" fontId="20" fillId="0" borderId="16" xfId="0" applyFont="1" applyFill="1" applyBorder="1"/>
    <xf numFmtId="0" fontId="11" fillId="0" borderId="65" xfId="1" applyFont="1" applyBorder="1" applyAlignment="1">
      <alignment horizontal="left"/>
    </xf>
    <xf numFmtId="0" fontId="14" fillId="0" borderId="68" xfId="1" applyFont="1" applyBorder="1"/>
    <xf numFmtId="0" fontId="11" fillId="0" borderId="17" xfId="0" applyFont="1" applyBorder="1"/>
    <xf numFmtId="0" fontId="11" fillId="4" borderId="31" xfId="0" applyFont="1" applyFill="1" applyBorder="1" applyAlignment="1"/>
    <xf numFmtId="0" fontId="11" fillId="0" borderId="65" xfId="0" applyFont="1" applyBorder="1" applyAlignment="1"/>
    <xf numFmtId="0" fontId="11" fillId="4" borderId="4" xfId="0" applyFont="1" applyFill="1" applyBorder="1" applyAlignment="1"/>
  </cellXfs>
  <cellStyles count="4">
    <cellStyle name="Обычный" xfId="0" builtinId="0"/>
    <cellStyle name="Обычный 2" xfId="1"/>
    <cellStyle name="Обычный 3" xfId="3"/>
    <cellStyle name="Пояснение 2" xfId="2"/>
  </cellStyles>
  <dxfs count="30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88"/>
  <sheetViews>
    <sheetView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T45"/>
    </sheetView>
  </sheetViews>
  <sheetFormatPr defaultColWidth="8.85546875" defaultRowHeight="12.75" x14ac:dyDescent="0.2"/>
  <cols>
    <col min="1" max="1" width="11.42578125" style="3" customWidth="1"/>
    <col min="2" max="2" width="109.5703125" style="4" customWidth="1"/>
    <col min="3" max="3" width="23.7109375" style="5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customWidth="1"/>
    <col min="14" max="14" width="24.42578125" style="2" customWidth="1"/>
    <col min="15" max="15" width="18.42578125" style="2" customWidth="1"/>
    <col min="16" max="16" width="24.42578125" style="2" customWidth="1"/>
    <col min="17" max="17" width="18.28515625" style="7" customWidth="1"/>
    <col min="18" max="18" width="18.85546875" style="2" customWidth="1"/>
    <col min="19" max="19" width="17.140625" style="7" customWidth="1"/>
    <col min="20" max="20" width="18.42578125" style="2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83" t="s">
        <v>68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84" t="s">
        <v>0</v>
      </c>
      <c r="B3" s="386" t="s">
        <v>1</v>
      </c>
      <c r="C3" s="9">
        <v>1</v>
      </c>
      <c r="D3" s="10">
        <v>43705</v>
      </c>
      <c r="E3" s="9">
        <v>2</v>
      </c>
      <c r="F3" s="11">
        <v>43712</v>
      </c>
      <c r="G3" s="12">
        <v>3</v>
      </c>
      <c r="H3" s="10">
        <v>43719</v>
      </c>
      <c r="I3" s="13">
        <v>4</v>
      </c>
      <c r="J3" s="10">
        <v>43726</v>
      </c>
      <c r="K3" s="14">
        <v>5</v>
      </c>
      <c r="L3" s="15">
        <v>43663</v>
      </c>
      <c r="M3" s="14">
        <v>6</v>
      </c>
      <c r="N3" s="15">
        <v>43600</v>
      </c>
      <c r="O3" s="16">
        <v>7</v>
      </c>
      <c r="P3" s="15">
        <v>43747</v>
      </c>
      <c r="Q3" s="16">
        <v>8</v>
      </c>
      <c r="R3" s="17">
        <v>43390</v>
      </c>
      <c r="S3" s="16">
        <v>9</v>
      </c>
      <c r="T3" s="17">
        <v>43761</v>
      </c>
      <c r="U3" s="16">
        <v>10</v>
      </c>
      <c r="V3" s="17">
        <v>43698</v>
      </c>
    </row>
    <row r="4" spans="1:24" s="18" customFormat="1" ht="27" thickBot="1" x14ac:dyDescent="0.45">
      <c r="A4" s="385"/>
      <c r="B4" s="387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45">
        <f t="shared" ref="A5:A50" si="0">A4+1</f>
        <v>1</v>
      </c>
      <c r="B5" s="357" t="s">
        <v>43</v>
      </c>
      <c r="C5" s="31">
        <v>53.5</v>
      </c>
      <c r="D5" s="32">
        <f>C5/3*10</f>
        <v>178.33333333333331</v>
      </c>
      <c r="E5" s="33">
        <v>39.4</v>
      </c>
      <c r="F5" s="32">
        <f>IF(E5&gt;0,IF(D5&gt;0,(D5*C$3+E5*10/3)/E$3,E5*10/3*(1-0.1*C$3)),IF(D5&gt;10,D5*0.9,D5))</f>
        <v>154.83333333333331</v>
      </c>
      <c r="G5" s="31">
        <v>38</v>
      </c>
      <c r="H5" s="32">
        <f>IF(G5&gt;0,IF(F5&gt;0,(F5*E$3+G5*10/3)/G$3,G5*10/3*(1-0.1*E$3)),IF(F5&gt;10,F5*0.9,F5))</f>
        <v>145.44444444444443</v>
      </c>
      <c r="I5" s="31">
        <v>53</v>
      </c>
      <c r="J5" s="32">
        <f>IF(I5&gt;0,IF(H5&gt;0,(H5*G$3+I5*10/3)/I$3,I5*10/3*(1-0.1*G$3)),IF(H5&gt;10,H5*0.9,H5))</f>
        <v>153.24999999999997</v>
      </c>
      <c r="K5" s="31">
        <v>52.4</v>
      </c>
      <c r="L5" s="32">
        <f>IF(K5&gt;0,IF(J5&gt;0,(J5*I$3+K5*10/3)/K$3,K5*10/3*(1-0.1*I$3)),IF(J5&gt;10,J5*0.9,J5))</f>
        <v>157.5333333333333</v>
      </c>
      <c r="M5" s="34">
        <v>34.299999999999997</v>
      </c>
      <c r="N5" s="32">
        <f>IF(M5&gt;0,IF(L5&gt;0,(L5*K$3+M5*10/3)/M$3,M5*10/3*(1-0.1*K$3)),IF(L5&gt;10,L5*0.9,L5))</f>
        <v>150.33333333333331</v>
      </c>
      <c r="O5" s="35">
        <v>52.5</v>
      </c>
      <c r="P5" s="32">
        <f>IF(O5&gt;0,IF(N5&gt;0,(N5*M$3+O5*10/3)/O$3,O5*10/3*(1-0.1*M$3)),IF(N5&gt;10,N5*0.9,N5))</f>
        <v>153.85714285714286</v>
      </c>
      <c r="Q5" s="34">
        <v>45.3</v>
      </c>
      <c r="R5" s="32">
        <f>IF(Q5&gt;0,IF(P5&gt;0,(P5*O$3+Q5*10/3)/Q$3,Q5*10/3*(1-0.1*O$3)),IF(P5&gt;10,P5*0.9,P5))</f>
        <v>153.5</v>
      </c>
      <c r="S5" s="34">
        <v>50.1</v>
      </c>
      <c r="T5" s="36">
        <f>IF(S5&gt;0,IF(R5&gt;0,(R5*Q$3+S5*10/3)/S$3,S5*10/3*(1-0.1*Q$3)),IF(R5&gt;10,R5*0.9,R5))</f>
        <v>155</v>
      </c>
      <c r="U5" s="37">
        <v>41.2</v>
      </c>
      <c r="V5" s="38">
        <f t="shared" ref="V5:V36" si="1">IF(U5&gt;0,IF(T5&gt;0,(T5*S$3+U5*10/3)/U$3,U5*10/3*(1-0.1*S$3)),IF(T5&gt;10,T5*0.9,T5))</f>
        <v>153.23333333333332</v>
      </c>
      <c r="W5" s="3"/>
      <c r="X5" s="3"/>
    </row>
    <row r="6" spans="1:24" ht="35.25" x14ac:dyDescent="0.45">
      <c r="A6" s="83">
        <f t="shared" si="0"/>
        <v>2</v>
      </c>
      <c r="B6" s="370" t="s">
        <v>42</v>
      </c>
      <c r="C6" s="41">
        <v>47.3</v>
      </c>
      <c r="D6" s="42">
        <f>C6/3*10</f>
        <v>157.66666666666666</v>
      </c>
      <c r="E6" s="43">
        <v>48</v>
      </c>
      <c r="F6" s="42">
        <f>IF(E6&gt;0,IF(D6&gt;0,(D6*C$3+E6*10/3)/E$3,E6*10/3*(1-0.1*C$3)),IF(D6&gt;10,D6*0.9,D6))</f>
        <v>158.83333333333331</v>
      </c>
      <c r="G6" s="41">
        <v>49.3</v>
      </c>
      <c r="H6" s="42">
        <f>IF(G6&gt;0,IF(F6&gt;0,(F6*E$3+G6*10/3)/G$3,G6*10/3*(1-0.1*E$3)),IF(F6&gt;10,F6*0.9,F6))</f>
        <v>160.66666666666666</v>
      </c>
      <c r="I6" s="41"/>
      <c r="J6" s="42">
        <f>IF(I6&gt;0,IF(H6&gt;0,(H6*G$3+I6*10/3)/I$3,I6*10/3*(1-0.1*G$3)),IF(H6&gt;10,H6*0.9,H6))</f>
        <v>144.6</v>
      </c>
      <c r="K6" s="41">
        <v>54.8</v>
      </c>
      <c r="L6" s="42">
        <f>IF(K6&gt;0,IF(J6&gt;0,(J6*I$3+K6*10/3)/K$3,K6*10/3*(1-0.1*I$3)),IF(J6&gt;10,J6*0.9,J6))</f>
        <v>152.21333333333331</v>
      </c>
      <c r="M6" s="44">
        <v>61.9</v>
      </c>
      <c r="N6" s="42">
        <f>IF(M6&gt;0,IF(L6&gt;0,(L6*K$3+M6*10/3)/M$3,M6*10/3*(1-0.1*K$3)),IF(L6&gt;10,L6*0.9,L6))</f>
        <v>161.23333333333332</v>
      </c>
      <c r="O6" s="45"/>
      <c r="P6" s="46">
        <f>IF(O6&gt;0,IF(N6&gt;0,(N6*M$3+O6*10/3)/O$3,O6*10/3*(1-0.1*M$3)),IF(N6&gt;10,N6*0.9,N6))</f>
        <v>145.10999999999999</v>
      </c>
      <c r="Q6" s="44">
        <v>56.1</v>
      </c>
      <c r="R6" s="46">
        <f>IF(Q6&gt;0,IF(P6&gt;0,(P6*O$3+Q6*10/3)/Q$3,Q6*10/3*(1-0.1*O$3)),IF(P6&gt;10,P6*0.9,P6))</f>
        <v>150.34625</v>
      </c>
      <c r="S6" s="44"/>
      <c r="T6" s="42">
        <f>IF(S6&gt;0,IF(R6&gt;0,(R6*Q$3+S6*10/3)/S$3,S6*10/3*(1-0.1*Q$3)),IF(R6&gt;10,R6*0.9,R6))</f>
        <v>135.31162499999999</v>
      </c>
      <c r="U6" s="47">
        <v>41.9</v>
      </c>
      <c r="V6" s="48">
        <f t="shared" si="1"/>
        <v>135.74712916666667</v>
      </c>
      <c r="W6" s="3"/>
      <c r="X6" s="3"/>
    </row>
    <row r="7" spans="1:24" ht="35.25" x14ac:dyDescent="0.45">
      <c r="A7" s="83">
        <f t="shared" si="0"/>
        <v>3</v>
      </c>
      <c r="B7" s="278" t="s">
        <v>74</v>
      </c>
      <c r="C7" s="41"/>
      <c r="D7" s="42">
        <f>C7/3*10</f>
        <v>0</v>
      </c>
      <c r="E7" s="43">
        <v>45.4</v>
      </c>
      <c r="F7" s="42">
        <f>IF(E7&gt;0,IF(D7&gt;0,(D7*C$3+E7*10/3)/E$3,E7*10/3*(1-0.1*C$3)),IF(D7&gt;10,D7*0.9,D7))</f>
        <v>136.20000000000002</v>
      </c>
      <c r="G7" s="41">
        <v>44.7</v>
      </c>
      <c r="H7" s="42">
        <f>IF(G7&gt;0,IF(F7&gt;0,(F7*E$3+G7*10/3)/G$3,G7*10/3*(1-0.1*E$3)),IF(F7&gt;10,F7*0.9,F7))</f>
        <v>140.46666666666667</v>
      </c>
      <c r="I7" s="41">
        <v>41.5</v>
      </c>
      <c r="J7" s="42">
        <f>IF(I7&gt;0,IF(H7&gt;0,(H7*G$3+I7*10/3)/I$3,I7*10/3*(1-0.1*G$3)),IF(H7&gt;10,H7*0.9,H7))</f>
        <v>139.93333333333334</v>
      </c>
      <c r="K7" s="41">
        <v>48.5</v>
      </c>
      <c r="L7" s="42">
        <f>IF(K7&gt;0,IF(J7&gt;0,(J7*I$3+K7*10/3)/K$3,K7*10/3*(1-0.1*I$3)),IF(J7&gt;10,J7*0.9,J7))</f>
        <v>144.28</v>
      </c>
      <c r="M7" s="44">
        <v>31.1</v>
      </c>
      <c r="N7" s="42">
        <f>IF(M7&gt;0,IF(L7&gt;0,(L7*K$3+M7*10/3)/M$3,M7*10/3*(1-0.1*K$3)),IF(L7&gt;10,L7*0.9,L7))</f>
        <v>137.51111111111109</v>
      </c>
      <c r="O7" s="45">
        <v>48.6</v>
      </c>
      <c r="P7" s="46">
        <f>IF(O7&gt;0,IF(N7&gt;0,(N7*M$3+O7*10/3)/O$3,O7*10/3*(1-0.1*M$3)),IF(N7&gt;10,N7*0.9,N7))</f>
        <v>141.00952380952381</v>
      </c>
      <c r="Q7" s="44">
        <v>43.2</v>
      </c>
      <c r="R7" s="46">
        <f>IF(Q7&gt;0,IF(P7&gt;0,(P7*O$3+Q7*10/3)/Q$3,Q7*10/3*(1-0.1*O$3)),IF(P7&gt;10,P7*0.9,P7))</f>
        <v>141.38333333333333</v>
      </c>
      <c r="S7" s="44"/>
      <c r="T7" s="49">
        <f>IF(S7&gt;0,IF(R7&gt;0,(R7*Q$3+S7*10/3)/S$3,S7*10/3*(1-0.1*Q$3)),IF(R7&gt;10,R7*0.9,R7))</f>
        <v>127.24499999999999</v>
      </c>
      <c r="U7" s="47">
        <v>46.3</v>
      </c>
      <c r="V7" s="48">
        <f t="shared" si="1"/>
        <v>129.95383333333331</v>
      </c>
      <c r="W7" s="3"/>
      <c r="X7" s="3"/>
    </row>
    <row r="8" spans="1:24" ht="35.25" x14ac:dyDescent="0.45">
      <c r="A8" s="83">
        <f t="shared" si="0"/>
        <v>4</v>
      </c>
      <c r="B8" s="278" t="s">
        <v>73</v>
      </c>
      <c r="C8" s="41"/>
      <c r="D8" s="42">
        <f>C8/3*10</f>
        <v>0</v>
      </c>
      <c r="E8" s="43">
        <v>36.9</v>
      </c>
      <c r="F8" s="42">
        <f>IF(E8&gt;0,IF(D8&gt;0,(D8*C$3+E8*10/3)/E$3,E8*10/3*(1-0.1*C$3)),IF(D8&gt;10,D8*0.9,D8))</f>
        <v>110.7</v>
      </c>
      <c r="G8" s="41">
        <v>49.8</v>
      </c>
      <c r="H8" s="42">
        <f>IF(G8&gt;0,IF(F8&gt;0,(F8*E$3+G8*10/3)/G$3,G8*10/3*(1-0.1*E$3)),IF(F8&gt;10,F8*0.9,F8))</f>
        <v>129.13333333333333</v>
      </c>
      <c r="I8" s="41">
        <v>42.3</v>
      </c>
      <c r="J8" s="42">
        <f>IF(I8&gt;0,IF(H8&gt;0,(H8*G$3+I8*10/3)/I$3,I8*10/3*(1-0.1*G$3)),IF(H8&gt;10,H8*0.9,H8))</f>
        <v>132.1</v>
      </c>
      <c r="K8" s="41"/>
      <c r="L8" s="42">
        <f>IF(K8&gt;0,IF(J8&gt;0,(J8*I$3+K8*10/3)/K$3,K8*10/3*(1-0.1*I$3)),IF(J8&gt;10,J8*0.9,J8))</f>
        <v>118.89</v>
      </c>
      <c r="M8" s="44">
        <v>42</v>
      </c>
      <c r="N8" s="42">
        <f>IF(M8&gt;0,IF(L8&gt;0,(L8*K$3+M8*10/3)/M$3,M8*10/3*(1-0.1*K$3)),IF(L8&gt;10,L8*0.9,L8))</f>
        <v>122.40833333333335</v>
      </c>
      <c r="O8" s="45">
        <v>50.5</v>
      </c>
      <c r="P8" s="46">
        <f>IF(O8&gt;0,IF(N8&gt;0,(N8*M$3+O8*10/3)/O$3,O8*10/3*(1-0.1*M$3)),IF(N8&gt;10,N8*0.9,N8))</f>
        <v>128.96904761904764</v>
      </c>
      <c r="Q8" s="44">
        <v>29.9</v>
      </c>
      <c r="R8" s="46">
        <f>IF(Q8&gt;0,IF(P8&gt;0,(P8*O$3+Q8*10/3)/Q$3,Q8*10/3*(1-0.1*O$3)),IF(P8&gt;10,P8*0.9,P8))</f>
        <v>125.30625000000002</v>
      </c>
      <c r="S8" s="44">
        <v>38.700000000000003</v>
      </c>
      <c r="T8" s="42">
        <f>IF(S8&gt;0,IF(R8&gt;0,(R8*Q$3+S8*10/3)/S$3,S8*10/3*(1-0.1*Q$3)),IF(R8&gt;10,R8*0.9,R8))</f>
        <v>125.7166666666667</v>
      </c>
      <c r="U8" s="47"/>
      <c r="V8" s="48">
        <f t="shared" si="1"/>
        <v>113.14500000000002</v>
      </c>
      <c r="W8" s="3"/>
      <c r="X8" s="3"/>
    </row>
    <row r="9" spans="1:24" ht="36" thickBot="1" x14ac:dyDescent="0.5">
      <c r="A9" s="346">
        <f t="shared" si="0"/>
        <v>5</v>
      </c>
      <c r="B9" s="377" t="s">
        <v>82</v>
      </c>
      <c r="C9" s="50"/>
      <c r="D9" s="51">
        <f>C9/3*10</f>
        <v>0</v>
      </c>
      <c r="E9" s="52"/>
      <c r="F9" s="53">
        <f>IF(E9&gt;0,IF(D9&gt;0,(D9*C$3+E9*10/3)/E$3,E9*10/3*(1-0.1*C$3)),IF(D9&gt;10,D9*0.9,D9))</f>
        <v>0</v>
      </c>
      <c r="G9" s="50">
        <v>40</v>
      </c>
      <c r="H9" s="53">
        <f>IF(G9&gt;0,IF(F9&gt;0,(F9*E$3+G9*10/3)/G$3,G9*10/3*(1-0.1*E$3)),IF(F9&gt;10,F9*0.9,F9))</f>
        <v>106.66666666666669</v>
      </c>
      <c r="I9" s="54">
        <v>53.7</v>
      </c>
      <c r="J9" s="51">
        <f>IF(I9&gt;0,IF(H9&gt;0,(H9*G$3+I9*10/3)/I$3,I9*10/3*(1-0.1*G$3)),IF(H9&gt;10,H9*0.9,H9))</f>
        <v>124.75000000000001</v>
      </c>
      <c r="K9" s="54">
        <v>38.1</v>
      </c>
      <c r="L9" s="51">
        <f>IF(K9&gt;0,IF(J9&gt;0,(J9*I$3+K9*10/3)/K$3,K9*10/3*(1-0.1*I$3)),IF(J9&gt;10,J9*0.9,J9))</f>
        <v>125.2</v>
      </c>
      <c r="M9" s="55">
        <v>30.6</v>
      </c>
      <c r="N9" s="51">
        <f>IF(M9&gt;0,IF(L9&gt;0,(L9*K$3+M9*10/3)/M$3,M9*10/3*(1-0.1*K$3)),IF(L9&gt;10,L9*0.9,L9))</f>
        <v>121.33333333333333</v>
      </c>
      <c r="O9" s="56">
        <v>36.5</v>
      </c>
      <c r="P9" s="46">
        <f>IF(O9&gt;0,IF(N9&gt;0,(N9*M$3+O9*10/3)/O$3,O9*10/3*(1-0.1*M$3)),IF(N9&gt;10,N9*0.9,N9))</f>
        <v>121.38095238095238</v>
      </c>
      <c r="Q9" s="57">
        <v>39.6</v>
      </c>
      <c r="R9" s="49">
        <f>IF(Q9&gt;0,IF(P9&gt;0,(P9*O$3+Q9*10/3)/Q$3,Q9*10/3*(1-0.1*O$3)),IF(P9&gt;10,P9*0.9,P9))</f>
        <v>122.70833333333333</v>
      </c>
      <c r="S9" s="55">
        <v>44.5</v>
      </c>
      <c r="T9" s="46">
        <f>IF(S9&gt;0,IF(R9&gt;0,(R9*Q$3+S9*10/3)/S$3,S9*10/3*(1-0.1*Q$3)),IF(R9&gt;10,R9*0.9,R9))</f>
        <v>125.55555555555556</v>
      </c>
      <c r="U9" s="58">
        <v>46.7</v>
      </c>
      <c r="V9" s="59">
        <f t="shared" si="1"/>
        <v>128.56666666666666</v>
      </c>
      <c r="W9" s="3"/>
      <c r="X9" s="3"/>
    </row>
    <row r="10" spans="1:24" ht="35.25" x14ac:dyDescent="0.45">
      <c r="A10" s="345">
        <f t="shared" si="0"/>
        <v>6</v>
      </c>
      <c r="B10" s="378" t="s">
        <v>50</v>
      </c>
      <c r="C10" s="31">
        <v>32.1</v>
      </c>
      <c r="D10" s="32">
        <f>C10/3*10</f>
        <v>107.00000000000001</v>
      </c>
      <c r="E10" s="33">
        <v>38</v>
      </c>
      <c r="F10" s="32">
        <f>IF(E10&gt;0,IF(D10&gt;0,(D10*C$3+E10*10/3)/E$3,E10*10/3*(1-0.1*C$3)),IF(D10&gt;10,D10*0.9,D10))</f>
        <v>116.83333333333334</v>
      </c>
      <c r="G10" s="31">
        <v>24.6</v>
      </c>
      <c r="H10" s="32">
        <f>IF(G10&gt;0,IF(F10&gt;0,(F10*E$3+G10*10/3)/G$3,G10*10/3*(1-0.1*E$3)),IF(F10&gt;10,F10*0.9,F10))</f>
        <v>105.22222222222223</v>
      </c>
      <c r="I10" s="34">
        <v>33.9</v>
      </c>
      <c r="J10" s="32">
        <f>IF(I10&gt;0,IF(H10&gt;0,(H10*G$3+I10*10/3)/I$3,I10*10/3*(1-0.1*G$3)),IF(H10&gt;10,H10*0.9,H10))</f>
        <v>107.16666666666667</v>
      </c>
      <c r="K10" s="31">
        <v>33.5</v>
      </c>
      <c r="L10" s="32">
        <f>IF(K10&gt;0,IF(J10&gt;0,(J10*I$3+K10*10/3)/K$3,K10*10/3*(1-0.1*I$3)),IF(J10&gt;10,J10*0.9,J10))</f>
        <v>108.06666666666668</v>
      </c>
      <c r="M10" s="60">
        <v>37.700000000000003</v>
      </c>
      <c r="N10" s="46">
        <f>IF(M10&gt;0,IF(L10&gt;0,(L10*K$3+M10*10/3)/M$3,M10*10/3*(1-0.1*K$3)),IF(L10&gt;10,L10*0.9,L10))</f>
        <v>111</v>
      </c>
      <c r="O10" s="35">
        <v>46</v>
      </c>
      <c r="P10" s="32">
        <f>IF(O10&gt;0,IF(N10&gt;0,(N10*M$3+O10*10/3)/O$3,O10*10/3*(1-0.1*M$3)),IF(N10&gt;10,N10*0.9,N10))</f>
        <v>117.04761904761905</v>
      </c>
      <c r="Q10" s="34">
        <v>39</v>
      </c>
      <c r="R10" s="32">
        <f>IF(Q10&gt;0,IF(P10&gt;0,(P10*O$3+Q10*10/3)/Q$3,Q10*10/3*(1-0.1*O$3)),IF(P10&gt;10,P10*0.9,P10))</f>
        <v>118.66666666666667</v>
      </c>
      <c r="S10" s="60">
        <v>40.5</v>
      </c>
      <c r="T10" s="36">
        <f>IF(S10&gt;0,IF(R10&gt;0,(R10*Q$3+S10*10/3)/S$3,S10*10/3*(1-0.1*Q$3)),IF(R10&gt;10,R10*0.9,R10))</f>
        <v>120.4814814814815</v>
      </c>
      <c r="U10" s="61">
        <v>32.299999999999997</v>
      </c>
      <c r="V10" s="38">
        <f t="shared" si="1"/>
        <v>119.20000000000002</v>
      </c>
      <c r="W10" s="3"/>
      <c r="X10" s="3"/>
    </row>
    <row r="11" spans="1:24" ht="35.25" x14ac:dyDescent="0.45">
      <c r="A11" s="83">
        <f t="shared" si="0"/>
        <v>7</v>
      </c>
      <c r="B11" s="370" t="s">
        <v>64</v>
      </c>
      <c r="C11" s="41">
        <v>34.1</v>
      </c>
      <c r="D11" s="42">
        <f>C11/3*10</f>
        <v>113.66666666666667</v>
      </c>
      <c r="E11" s="43">
        <v>27.2</v>
      </c>
      <c r="F11" s="42">
        <f>IF(E11&gt;0,IF(D11&gt;0,(D11*C$3+E11*10/3)/E$3,E11*10/3*(1-0.1*C$3)),IF(D11&gt;10,D11*0.9,D11))</f>
        <v>102.16666666666667</v>
      </c>
      <c r="G11" s="41">
        <v>36.200000000000003</v>
      </c>
      <c r="H11" s="42">
        <f>IF(G11&gt;0,IF(F11&gt;0,(F11*E$3+G11*10/3)/G$3,G11*10/3*(1-0.1*E$3)),IF(F11&gt;10,F11*0.9,F11))</f>
        <v>108.33333333333333</v>
      </c>
      <c r="I11" s="41"/>
      <c r="J11" s="42">
        <f>IF(I11&gt;0,IF(H11&gt;0,(H11*G$3+I11*10/3)/I$3,I11*10/3*(1-0.1*G$3)),IF(H11&gt;10,H11*0.9,H11))</f>
        <v>97.5</v>
      </c>
      <c r="K11" s="41">
        <v>30.8</v>
      </c>
      <c r="L11" s="42">
        <f>IF(K11&gt;0,IF(J11&gt;0,(J11*I$3+K11*10/3)/K$3,K11*10/3*(1-0.1*I$3)),IF(J11&gt;10,J11*0.9,J11))</f>
        <v>98.533333333333331</v>
      </c>
      <c r="M11" s="44">
        <v>33.4</v>
      </c>
      <c r="N11" s="42">
        <f>IF(M11&gt;0,IF(L11&gt;0,(L11*K$3+M11*10/3)/M$3,M11*10/3*(1-0.1*K$3)),IF(L11&gt;10,L11*0.9,L11))</f>
        <v>100.66666666666667</v>
      </c>
      <c r="O11" s="45">
        <v>38.299999999999997</v>
      </c>
      <c r="P11" s="46">
        <f>IF(O11&gt;0,IF(N11&gt;0,(N11*M$3+O11*10/3)/O$3,O11*10/3*(1-0.1*M$3)),IF(N11&gt;10,N11*0.9,N11))</f>
        <v>104.52380952380952</v>
      </c>
      <c r="Q11" s="44">
        <v>39.9</v>
      </c>
      <c r="R11" s="46">
        <f>IF(Q11&gt;0,IF(P11&gt;0,(P11*O$3+Q11*10/3)/Q$3,Q11*10/3*(1-0.1*O$3)),IF(P11&gt;10,P11*0.9,P11))</f>
        <v>108.08333333333333</v>
      </c>
      <c r="S11" s="44">
        <v>43.7</v>
      </c>
      <c r="T11" s="42">
        <f>IF(S11&gt;0,IF(R11&gt;0,(R11*Q$3+S11*10/3)/S$3,S11*10/3*(1-0.1*Q$3)),IF(R11&gt;10,R11*0.9,R11))</f>
        <v>112.25925925925925</v>
      </c>
      <c r="U11" s="47">
        <v>42.5</v>
      </c>
      <c r="V11" s="48">
        <f t="shared" si="1"/>
        <v>115.2</v>
      </c>
      <c r="W11" s="3"/>
      <c r="X11" s="3"/>
    </row>
    <row r="12" spans="1:24" ht="35.25" x14ac:dyDescent="0.45">
      <c r="A12" s="83">
        <f t="shared" si="0"/>
        <v>8</v>
      </c>
      <c r="B12" s="278" t="s">
        <v>84</v>
      </c>
      <c r="C12" s="41"/>
      <c r="D12" s="42">
        <f>C12/3*10</f>
        <v>0</v>
      </c>
      <c r="E12" s="43"/>
      <c r="F12" s="42">
        <f>IF(E12&gt;0,IF(D12&gt;0,(D12*C$3+E12*10/3)/E$3,E12*10/3*(1-0.1*C$3)),IF(D12&gt;10,D12*0.9,D12))</f>
        <v>0</v>
      </c>
      <c r="G12" s="41">
        <v>41</v>
      </c>
      <c r="H12" s="42">
        <f>IF(G12&gt;0,IF(F12&gt;0,(F12*E$3+G12*10/3)/G$3,G12*10/3*(1-0.1*E$3)),IF(F12&gt;10,F12*0.9,F12))</f>
        <v>109.33333333333333</v>
      </c>
      <c r="I12" s="41">
        <v>33</v>
      </c>
      <c r="J12" s="42">
        <f>IF(I12&gt;0,IF(H12&gt;0,(H12*G$3+I12*10/3)/I$3,I12*10/3*(1-0.1*G$3)),IF(H12&gt;10,H12*0.9,H12))</f>
        <v>109.5</v>
      </c>
      <c r="K12" s="41">
        <v>38.299999999999997</v>
      </c>
      <c r="L12" s="42">
        <f>IF(K12&gt;0,IF(J12&gt;0,(J12*I$3+K12*10/3)/K$3,K12*10/3*(1-0.1*I$3)),IF(J12&gt;10,J12*0.9,J12))</f>
        <v>113.13333333333333</v>
      </c>
      <c r="M12" s="44">
        <v>44.5</v>
      </c>
      <c r="N12" s="42">
        <f>IF(M12&gt;0,IF(L12&gt;0,(L12*K$3+M12*10/3)/M$3,M12*10/3*(1-0.1*K$3)),IF(L12&gt;10,L12*0.9,L12))</f>
        <v>119</v>
      </c>
      <c r="O12" s="45"/>
      <c r="P12" s="46">
        <f>IF(O12&gt;0,IF(N12&gt;0,(N12*M$3+O12*10/3)/O$3,O12*10/3*(1-0.1*M$3)),IF(N12&gt;10,N12*0.9,N12))</f>
        <v>107.10000000000001</v>
      </c>
      <c r="Q12" s="44">
        <v>36.9</v>
      </c>
      <c r="R12" s="46">
        <f>IF(Q12&gt;0,IF(P12&gt;0,(P12*O$3+Q12*10/3)/Q$3,Q12*10/3*(1-0.1*O$3)),IF(P12&gt;10,P12*0.9,P12))</f>
        <v>109.08750000000001</v>
      </c>
      <c r="S12" s="44">
        <v>29.7</v>
      </c>
      <c r="T12" s="49">
        <f>IF(S12&gt;0,IF(R12&gt;0,(R12*Q$3+S12*10/3)/S$3,S12*10/3*(1-0.1*Q$3)),IF(R12&gt;10,R12*0.9,R12))</f>
        <v>107.96666666666667</v>
      </c>
      <c r="U12" s="47">
        <v>46.2</v>
      </c>
      <c r="V12" s="48">
        <f t="shared" si="1"/>
        <v>112.57000000000001</v>
      </c>
      <c r="W12" s="3"/>
      <c r="X12" s="3"/>
    </row>
    <row r="13" spans="1:24" ht="35.25" x14ac:dyDescent="0.45">
      <c r="A13" s="83">
        <f t="shared" si="0"/>
        <v>9</v>
      </c>
      <c r="B13" s="371" t="s">
        <v>49</v>
      </c>
      <c r="C13" s="41">
        <v>45.8</v>
      </c>
      <c r="D13" s="42">
        <f>C13/3*10</f>
        <v>152.66666666666666</v>
      </c>
      <c r="E13" s="43">
        <v>43.1</v>
      </c>
      <c r="F13" s="42">
        <f>IF(E13&gt;0,IF(D13&gt;0,(D13*C$3+E13*10/3)/E$3,E13*10/3*(1-0.1*C$3)),IF(D13&gt;10,D13*0.9,D13))</f>
        <v>148.16666666666666</v>
      </c>
      <c r="G13" s="41">
        <v>41.3</v>
      </c>
      <c r="H13" s="42">
        <f>IF(G13&gt;0,IF(F13&gt;0,(F13*E$3+G13*10/3)/G$3,G13*10/3*(1-0.1*E$3)),IF(F13&gt;10,F13*0.9,F13))</f>
        <v>144.66666666666666</v>
      </c>
      <c r="I13" s="41">
        <v>31.9</v>
      </c>
      <c r="J13" s="42">
        <f>IF(I13&gt;0,IF(H13&gt;0,(H13*G$3+I13*10/3)/I$3,I13*10/3*(1-0.1*G$3)),IF(H13&gt;10,H13*0.9,H13))</f>
        <v>135.08333333333334</v>
      </c>
      <c r="K13" s="68"/>
      <c r="L13" s="42">
        <f>IF(K13&gt;0,IF(J13&gt;0,(J13*I$3+K13*10/3)/K$3,K13*10/3*(1-0.1*I$3)),IF(J13&gt;10,J13*0.9,J13))</f>
        <v>121.57500000000002</v>
      </c>
      <c r="M13" s="44">
        <v>40.799999999999997</v>
      </c>
      <c r="N13" s="42">
        <f>IF(M13&gt;0,IF(L13&gt;0,(L13*K$3+M13*10/3)/M$3,M13*10/3*(1-0.1*K$3)),IF(L13&gt;10,L13*0.9,L13))</f>
        <v>123.97916666666669</v>
      </c>
      <c r="O13" s="45"/>
      <c r="P13" s="46">
        <f>IF(O13&gt;0,IF(N13&gt;0,(N13*M$3+O13*10/3)/O$3,O13*10/3*(1-0.1*M$3)),IF(N13&gt;10,N13*0.9,N13))</f>
        <v>111.58125000000003</v>
      </c>
      <c r="Q13" s="44"/>
      <c r="R13" s="46">
        <f>IF(Q13&gt;0,IF(P13&gt;0,(P13*O$3+Q13*10/3)/Q$3,Q13*10/3*(1-0.1*O$3)),IF(P13&gt;10,P13*0.9,P13))</f>
        <v>100.42312500000003</v>
      </c>
      <c r="S13" s="44">
        <v>43.6</v>
      </c>
      <c r="T13" s="42">
        <f>IF(S13&gt;0,IF(R13&gt;0,(R13*Q$3+S13*10/3)/S$3,S13*10/3*(1-0.1*Q$3)),IF(R13&gt;10,R13*0.9,R13))</f>
        <v>105.41314814814818</v>
      </c>
      <c r="U13" s="47">
        <v>37.299999999999997</v>
      </c>
      <c r="V13" s="48">
        <f t="shared" si="1"/>
        <v>107.30516666666669</v>
      </c>
      <c r="W13" s="3"/>
      <c r="X13" s="3"/>
    </row>
    <row r="14" spans="1:24" ht="36" thickBot="1" x14ac:dyDescent="0.5">
      <c r="A14" s="346">
        <f t="shared" si="0"/>
        <v>10</v>
      </c>
      <c r="B14" s="430" t="s">
        <v>59</v>
      </c>
      <c r="C14" s="54">
        <v>45.699999999999996</v>
      </c>
      <c r="D14" s="51">
        <f>C14/3*10</f>
        <v>152.33333333333331</v>
      </c>
      <c r="E14" s="52">
        <v>24.7</v>
      </c>
      <c r="F14" s="53">
        <f>IF(E14&gt;0,IF(D14&gt;0,(D14*C$3+E14*10/3)/E$3,E14*10/3*(1-0.1*C$3)),IF(D14&gt;10,D14*0.9,D14))</f>
        <v>117.33333333333331</v>
      </c>
      <c r="G14" s="55"/>
      <c r="H14" s="51">
        <f>IF(G14&gt;0,IF(F14&gt;0,(F14*E$3+G14*10/3)/G$3,G14*10/3*(1-0.1*E$3)),IF(F14&gt;10,F14*0.9,F14))</f>
        <v>105.59999999999998</v>
      </c>
      <c r="I14" s="54"/>
      <c r="J14" s="51">
        <f>IF(I14&gt;0,IF(H14&gt;0,(H14*G$3+I14*10/3)/I$3,I14*10/3*(1-0.1*G$3)),IF(H14&gt;10,H14*0.9,H14))</f>
        <v>95.039999999999978</v>
      </c>
      <c r="K14" s="54">
        <v>35.200000000000003</v>
      </c>
      <c r="L14" s="51">
        <f>IF(K14&gt;0,IF(J14&gt;0,(J14*I$3+K14*10/3)/K$3,K14*10/3*(1-0.1*I$3)),IF(J14&gt;10,J14*0.9,J14))</f>
        <v>99.498666666666651</v>
      </c>
      <c r="M14" s="55">
        <v>25.4</v>
      </c>
      <c r="N14" s="51">
        <f>IF(M14&gt;0,IF(L14&gt;0,(L14*K$3+M14*10/3)/M$3,M14*10/3*(1-0.1*K$3)),IF(L14&gt;10,L14*0.9,L14))</f>
        <v>97.026666666666642</v>
      </c>
      <c r="O14" s="63"/>
      <c r="P14" s="46">
        <f>IF(O14&gt;0,IF(N14&gt;0,(N14*M$3+O14*10/3)/O$3,O14*10/3*(1-0.1*M$3)),IF(N14&gt;10,N14*0.9,N14))</f>
        <v>87.323999999999984</v>
      </c>
      <c r="Q14" s="55">
        <v>28.6</v>
      </c>
      <c r="R14" s="64">
        <f>IF(Q14&gt;0,IF(P14&gt;0,(P14*O$3+Q14*10/3)/Q$3,Q14*10/3*(1-0.1*O$3)),IF(P14&gt;10,P14*0.9,P14))</f>
        <v>88.325166666666661</v>
      </c>
      <c r="S14" s="57">
        <v>42.3</v>
      </c>
      <c r="T14" s="46">
        <f>IF(S14&gt;0,IF(R14&gt;0,(R14*Q$3+S14*10/3)/S$3,S14*10/3*(1-0.1*Q$3)),IF(R14&gt;10,R14*0.9,R14))</f>
        <v>94.177925925925919</v>
      </c>
      <c r="U14" s="65">
        <v>41.9</v>
      </c>
      <c r="V14" s="59">
        <f t="shared" si="1"/>
        <v>98.726799999999997</v>
      </c>
      <c r="W14" s="3"/>
      <c r="X14" s="3"/>
    </row>
    <row r="15" spans="1:24" ht="35.25" x14ac:dyDescent="0.45">
      <c r="A15" s="345">
        <f t="shared" si="0"/>
        <v>11</v>
      </c>
      <c r="B15" s="431" t="s">
        <v>66</v>
      </c>
      <c r="C15" s="31">
        <v>32.4</v>
      </c>
      <c r="D15" s="32">
        <f>C15/3*10</f>
        <v>107.99999999999999</v>
      </c>
      <c r="E15" s="31">
        <v>53.6</v>
      </c>
      <c r="F15" s="32">
        <f>IF(E15&gt;0,IF(D15&gt;0,(D15*C$3+E15*10/3)/E$3,E15*10/3*(1-0.1*C$3)),IF(D15&gt;10,D15*0.9,D15))</f>
        <v>143.33333333333331</v>
      </c>
      <c r="G15" s="66">
        <v>34.200000000000003</v>
      </c>
      <c r="H15" s="46">
        <f>IF(G15&gt;0,IF(F15&gt;0,(F15*E$3+G15*10/3)/G$3,G15*10/3*(1-0.1*E$3)),IF(F15&gt;10,F15*0.9,F15))</f>
        <v>133.55555555555554</v>
      </c>
      <c r="I15" s="73"/>
      <c r="J15" s="46">
        <f>IF(I15&gt;0,IF(H15&gt;0,(H15*G$3+I15*10/3)/I$3,I15*10/3*(1-0.1*G$3)),IF(H15&gt;10,H15*0.9,H15))</f>
        <v>120.19999999999999</v>
      </c>
      <c r="K15" s="31"/>
      <c r="L15" s="32">
        <f>IF(K15&gt;0,IF(J15&gt;0,(J15*I$3+K15*10/3)/K$3,K15*10/3*(1-0.1*I$3)),IF(J15&gt;10,J15*0.9,J15))</f>
        <v>108.17999999999999</v>
      </c>
      <c r="M15" s="60">
        <v>29.1</v>
      </c>
      <c r="N15" s="46">
        <f>IF(M15&gt;0,IF(L15&gt;0,(L15*K$3+M15*10/3)/M$3,M15*10/3*(1-0.1*K$3)),IF(L15&gt;10,L15*0.9,L15))</f>
        <v>106.31666666666666</v>
      </c>
      <c r="O15" s="67"/>
      <c r="P15" s="32">
        <f>IF(O15&gt;0,IF(N15&gt;0,(N15*M$3+O15*10/3)/O$3,O15*10/3*(1-0.1*M$3)),IF(N15&gt;10,N15*0.9,N15))</f>
        <v>95.685000000000002</v>
      </c>
      <c r="Q15" s="60">
        <v>33.299999999999997</v>
      </c>
      <c r="R15" s="46">
        <f>IF(Q15&gt;0,IF(P15&gt;0,(P15*O$3+Q15*10/3)/Q$3,Q15*10/3*(1-0.1*O$3)),IF(P15&gt;10,P15*0.9,P15))</f>
        <v>97.599375000000009</v>
      </c>
      <c r="S15" s="34"/>
      <c r="T15" s="36">
        <f>IF(S15&gt;0,IF(R15&gt;0,(R15*Q$3+S15*10/3)/S$3,S15*10/3*(1-0.1*Q$3)),IF(R15&gt;10,R15*0.9,R15))</f>
        <v>87.839437500000017</v>
      </c>
      <c r="U15" s="37">
        <v>11</v>
      </c>
      <c r="V15" s="38">
        <f t="shared" si="1"/>
        <v>82.722160416666682</v>
      </c>
      <c r="W15" s="3"/>
      <c r="X15" s="3"/>
    </row>
    <row r="16" spans="1:24" ht="35.25" x14ac:dyDescent="0.45">
      <c r="A16" s="83">
        <f t="shared" si="0"/>
        <v>12</v>
      </c>
      <c r="B16" s="278" t="s">
        <v>53</v>
      </c>
      <c r="C16" s="41">
        <v>45</v>
      </c>
      <c r="D16" s="42">
        <f>C16/3*10</f>
        <v>150</v>
      </c>
      <c r="E16" s="41">
        <v>45.2</v>
      </c>
      <c r="F16" s="42">
        <f>IF(E16&gt;0,IF(D16&gt;0,(D16*C$3+E16*10/3)/E$3,E16*10/3*(1-0.1*C$3)),IF(D16&gt;10,D16*0.9,D16))</f>
        <v>150.33333333333331</v>
      </c>
      <c r="G16" s="41"/>
      <c r="H16" s="42">
        <f>IF(G16&gt;0,IF(F16&gt;0,(F16*E$3+G16*10/3)/G$3,G16*10/3*(1-0.1*E$3)),IF(F16&gt;10,F16*0.9,F16))</f>
        <v>135.29999999999998</v>
      </c>
      <c r="I16" s="43"/>
      <c r="J16" s="42">
        <f>IF(I16&gt;0,IF(H16&gt;0,(H16*G$3+I16*10/3)/I$3,I16*10/3*(1-0.1*G$3)),IF(H16&gt;10,H16*0.9,H16))</f>
        <v>121.76999999999998</v>
      </c>
      <c r="K16" s="41">
        <v>33.5</v>
      </c>
      <c r="L16" s="42">
        <f>IF(K16&gt;0,IF(J16&gt;0,(J16*I$3+K16*10/3)/K$3,K16*10/3*(1-0.1*I$3)),IF(J16&gt;10,J16*0.9,J16))</f>
        <v>119.74933333333331</v>
      </c>
      <c r="M16" s="44"/>
      <c r="N16" s="42">
        <f>IF(M16&gt;0,IF(L16&gt;0,(L16*K$3+M16*10/3)/M$3,M16*10/3*(1-0.1*K$3)),IF(L16&gt;10,L16*0.9,L16))</f>
        <v>107.77439999999999</v>
      </c>
      <c r="O16" s="45"/>
      <c r="P16" s="46">
        <f>IF(O16&gt;0,IF(N16&gt;0,(N16*M$3+O16*10/3)/O$3,O16*10/3*(1-0.1*M$3)),IF(N16&gt;10,N16*0.9,N16))</f>
        <v>96.996959999999987</v>
      </c>
      <c r="Q16" s="44">
        <v>30.2</v>
      </c>
      <c r="R16" s="46">
        <f>IF(Q16&gt;0,IF(P16&gt;0,(P16*O$3+Q16*10/3)/Q$3,Q16*10/3*(1-0.1*O$3)),IF(P16&gt;10,P16*0.9,P16))</f>
        <v>97.455673333333323</v>
      </c>
      <c r="S16" s="44"/>
      <c r="T16" s="42">
        <f>IF(S16&gt;0,IF(R16&gt;0,(R16*Q$3+S16*10/3)/S$3,S16*10/3*(1-0.1*Q$3)),IF(R16&gt;10,R16*0.9,R16))</f>
        <v>87.710105999999996</v>
      </c>
      <c r="U16" s="47"/>
      <c r="V16" s="48">
        <f t="shared" si="1"/>
        <v>78.939095399999999</v>
      </c>
      <c r="W16" s="3"/>
      <c r="X16" s="3"/>
    </row>
    <row r="17" spans="1:24" ht="35.25" x14ac:dyDescent="0.45">
      <c r="A17" s="83">
        <f t="shared" si="0"/>
        <v>13</v>
      </c>
      <c r="B17" s="363" t="s">
        <v>65</v>
      </c>
      <c r="C17" s="41">
        <v>40.700000000000003</v>
      </c>
      <c r="D17" s="42">
        <f>C17/3*10</f>
        <v>135.66666666666669</v>
      </c>
      <c r="E17" s="41">
        <v>34.299999999999997</v>
      </c>
      <c r="F17" s="42">
        <f>IF(E17&gt;0,IF(D17&gt;0,(D17*C$3+E17*10/3)/E$3,E17*10/3*(1-0.1*C$3)),IF(D17&gt;10,D17*0.9,D17))</f>
        <v>125</v>
      </c>
      <c r="G17" s="41">
        <v>50.5</v>
      </c>
      <c r="H17" s="42">
        <f>IF(G17&gt;0,IF(F17&gt;0,(F17*E$3+G17*10/3)/G$3,G17*10/3*(1-0.1*E$3)),IF(F17&gt;10,F17*0.9,F17))</f>
        <v>139.44444444444446</v>
      </c>
      <c r="I17" s="43"/>
      <c r="J17" s="42">
        <f>IF(I17&gt;0,IF(H17&gt;0,(H17*G$3+I17*10/3)/I$3,I17*10/3*(1-0.1*G$3)),IF(H17&gt;10,H17*0.9,H17))</f>
        <v>125.50000000000001</v>
      </c>
      <c r="K17" s="41"/>
      <c r="L17" s="42">
        <f>IF(K17&gt;0,IF(J17&gt;0,(J17*I$3+K17*10/3)/K$3,K17*10/3*(1-0.1*I$3)),IF(J17&gt;10,J17*0.9,J17))</f>
        <v>112.95000000000002</v>
      </c>
      <c r="M17" s="44"/>
      <c r="N17" s="42">
        <f>IF(M17&gt;0,IF(L17&gt;0,(L17*K$3+M17*10/3)/M$3,M17*10/3*(1-0.1*K$3)),IF(L17&gt;10,L17*0.9,L17))</f>
        <v>101.65500000000002</v>
      </c>
      <c r="O17" s="45">
        <v>40</v>
      </c>
      <c r="P17" s="46">
        <f>IF(O17&gt;0,IF(N17&gt;0,(N17*M$3+O17*10/3)/O$3,O17*10/3*(1-0.1*M$3)),IF(N17&gt;10,N17*0.9,N17))</f>
        <v>106.1804761904762</v>
      </c>
      <c r="Q17" s="44"/>
      <c r="R17" s="46">
        <f>IF(Q17&gt;0,IF(P17&gt;0,(P17*O$3+Q17*10/3)/Q$3,Q17*10/3*(1-0.1*O$3)),IF(P17&gt;10,P17*0.9,P17))</f>
        <v>95.562428571428583</v>
      </c>
      <c r="S17" s="44"/>
      <c r="T17" s="49">
        <f>IF(S17&gt;0,IF(R17&gt;0,(R17*Q$3+S17*10/3)/S$3,S17*10/3*(1-0.1*Q$3)),IF(R17&gt;10,R17*0.9,R17))</f>
        <v>86.006185714285721</v>
      </c>
      <c r="U17" s="47">
        <v>27.5</v>
      </c>
      <c r="V17" s="48">
        <f t="shared" si="1"/>
        <v>86.572233809523809</v>
      </c>
      <c r="W17" s="3"/>
      <c r="X17" s="3"/>
    </row>
    <row r="18" spans="1:24" ht="35.25" x14ac:dyDescent="0.45">
      <c r="A18" s="83">
        <f t="shared" si="0"/>
        <v>14</v>
      </c>
      <c r="B18" s="278" t="s">
        <v>86</v>
      </c>
      <c r="C18" s="41"/>
      <c r="D18" s="42">
        <f>C18/3*10</f>
        <v>0</v>
      </c>
      <c r="E18" s="41"/>
      <c r="F18" s="42">
        <f>IF(E18&gt;0,IF(D18&gt;0,(D18*C$3+E18*10/3)/E$3,E18*10/3*(1-0.1*C$3)),IF(D18&gt;10,D18*0.9,D18))</f>
        <v>0</v>
      </c>
      <c r="G18" s="44"/>
      <c r="H18" s="42">
        <f>IF(G18&gt;0,IF(F18&gt;0,(F18*E$3+G18*10/3)/G$3,G18*10/3*(1-0.1*E$3)),IF(F18&gt;10,F18*0.9,F18))</f>
        <v>0</v>
      </c>
      <c r="I18" s="43">
        <v>49.1</v>
      </c>
      <c r="J18" s="42">
        <f>IF(I18&gt;0,IF(H18&gt;0,(H18*G$3+I18*10/3)/I$3,I18*10/3*(1-0.1*G$3)),IF(H18&gt;10,H18*0.9,H18))</f>
        <v>114.56666666666665</v>
      </c>
      <c r="K18" s="41">
        <v>43.5</v>
      </c>
      <c r="L18" s="42">
        <f>IF(K18&gt;0,IF(J18&gt;0,(J18*I$3+K18*10/3)/K$3,K18*10/3*(1-0.1*I$3)),IF(J18&gt;10,J18*0.9,J18))</f>
        <v>120.65333333333334</v>
      </c>
      <c r="M18" s="44"/>
      <c r="N18" s="42">
        <f>IF(M18&gt;0,IF(L18&gt;0,(L18*K$3+M18*10/3)/M$3,M18*10/3*(1-0.1*K$3)),IF(L18&gt;10,L18*0.9,L18))</f>
        <v>108.58800000000001</v>
      </c>
      <c r="O18" s="45"/>
      <c r="P18" s="46">
        <f>IF(O18&gt;0,IF(N18&gt;0,(N18*M$3+O18*10/3)/O$3,O18*10/3*(1-0.1*M$3)),IF(N18&gt;10,N18*0.9,N18))</f>
        <v>97.729200000000006</v>
      </c>
      <c r="Q18" s="44"/>
      <c r="R18" s="46">
        <f>IF(Q18&gt;0,IF(P18&gt;0,(P18*O$3+Q18*10/3)/Q$3,Q18*10/3*(1-0.1*O$3)),IF(P18&gt;10,P18*0.9,P18))</f>
        <v>87.956280000000007</v>
      </c>
      <c r="S18" s="44"/>
      <c r="T18" s="42">
        <f>IF(S18&gt;0,IF(R18&gt;0,(R18*Q$3+S18*10/3)/S$3,S18*10/3*(1-0.1*Q$3)),IF(R18&gt;10,R18*0.9,R18))</f>
        <v>79.160652000000013</v>
      </c>
      <c r="U18" s="47">
        <v>23</v>
      </c>
      <c r="V18" s="48">
        <f t="shared" si="1"/>
        <v>78.911253466666679</v>
      </c>
      <c r="W18" s="3"/>
      <c r="X18" s="3"/>
    </row>
    <row r="19" spans="1:24" ht="36" thickBot="1" x14ac:dyDescent="0.5">
      <c r="A19" s="346">
        <f t="shared" si="0"/>
        <v>15</v>
      </c>
      <c r="B19" s="372" t="s">
        <v>60</v>
      </c>
      <c r="C19" s="54">
        <v>26.3</v>
      </c>
      <c r="D19" s="51">
        <f>C19/3*10</f>
        <v>87.666666666666671</v>
      </c>
      <c r="E19" s="54"/>
      <c r="F19" s="51">
        <f>IF(E19&gt;0,IF(D19&gt;0,(D19*C$3+E19*10/3)/E$3,E19*10/3*(1-0.1*C$3)),IF(D19&gt;10,D19*0.9,D19))</f>
        <v>78.900000000000006</v>
      </c>
      <c r="G19" s="50">
        <v>16.5</v>
      </c>
      <c r="H19" s="53">
        <f>IF(G19&gt;0,IF(F19&gt;0,(F19*E$3+G19*10/3)/G$3,G19*10/3*(1-0.1*E$3)),IF(F19&gt;10,F19*0.9,F19))</f>
        <v>70.933333333333337</v>
      </c>
      <c r="I19" s="52">
        <v>33</v>
      </c>
      <c r="J19" s="53">
        <f>IF(I19&gt;0,IF(H19&gt;0,(H19*G$3+I19*10/3)/I$3,I19*10/3*(1-0.1*G$3)),IF(H19&gt;10,H19*0.9,H19))</f>
        <v>80.7</v>
      </c>
      <c r="K19" s="50">
        <v>33.1</v>
      </c>
      <c r="L19" s="53">
        <f>IF(K19&gt;0,IF(J19&gt;0,(J19*I$3+K19*10/3)/K$3,K19*10/3*(1-0.1*I$3)),IF(J19&gt;10,J19*0.9,J19))</f>
        <v>86.626666666666665</v>
      </c>
      <c r="M19" s="57"/>
      <c r="N19" s="53">
        <f>IF(M19&gt;0,IF(L19&gt;0,(L19*K$3+M19*10/3)/M$3,M19*10/3*(1-0.1*K$3)),IF(L19&gt;10,L19*0.9,L19))</f>
        <v>77.963999999999999</v>
      </c>
      <c r="O19" s="56"/>
      <c r="P19" s="46">
        <f>IF(O19&gt;0,IF(N19&gt;0,(N19*M$3+O19*10/3)/O$3,O19*10/3*(1-0.1*M$3)),IF(N19&gt;10,N19*0.9,N19))</f>
        <v>70.167600000000007</v>
      </c>
      <c r="Q19" s="57">
        <v>32.9</v>
      </c>
      <c r="R19" s="49">
        <f>IF(Q19&gt;0,IF(P19&gt;0,(P19*O$3+Q19*10/3)/Q$3,Q19*10/3*(1-0.1*O$3)),IF(P19&gt;10,P19*0.9,P19))</f>
        <v>75.104983333333337</v>
      </c>
      <c r="S19" s="55">
        <v>30.8</v>
      </c>
      <c r="T19" s="46">
        <f>IF(S19&gt;0,IF(R19&gt;0,(R19*Q$3+S19*10/3)/S$3,S19*10/3*(1-0.1*Q$3)),IF(R19&gt;10,R19*0.9,R19))</f>
        <v>78.167392592592591</v>
      </c>
      <c r="U19" s="58">
        <v>39</v>
      </c>
      <c r="V19" s="59">
        <f t="shared" si="1"/>
        <v>83.350653333333327</v>
      </c>
      <c r="W19" s="3"/>
      <c r="X19" s="3"/>
    </row>
    <row r="20" spans="1:24" ht="35.25" x14ac:dyDescent="0.45">
      <c r="A20" s="345">
        <f t="shared" si="0"/>
        <v>16</v>
      </c>
      <c r="B20" s="99" t="s">
        <v>58</v>
      </c>
      <c r="C20" s="31">
        <v>37.6</v>
      </c>
      <c r="D20" s="32">
        <f>C20/3*10</f>
        <v>125.33333333333333</v>
      </c>
      <c r="E20" s="33">
        <v>38.700000000000003</v>
      </c>
      <c r="F20" s="32">
        <f>IF(E20&gt;0,IF(D20&gt;0,(D20*C$3+E20*10/3)/E$3,E20*10/3*(1-0.1*C$3)),IF(D20&gt;10,D20*0.9,D20))</f>
        <v>127.16666666666666</v>
      </c>
      <c r="G20" s="31"/>
      <c r="H20" s="32">
        <f>IF(G20&gt;0,IF(F20&gt;0,(F20*E$3+G20*10/3)/G$3,G20*10/3*(1-0.1*E$3)),IF(F20&gt;10,F20*0.9,F20))</f>
        <v>114.44999999999999</v>
      </c>
      <c r="I20" s="31"/>
      <c r="J20" s="32">
        <f>IF(I20&gt;0,IF(H20&gt;0,(H20*G$3+I20*10/3)/I$3,I20*10/3*(1-0.1*G$3)),IF(H20&gt;10,H20*0.9,H20))</f>
        <v>103.005</v>
      </c>
      <c r="K20" s="31"/>
      <c r="L20" s="32">
        <f>IF(K20&gt;0,IF(J20&gt;0,(J20*I$3+K20*10/3)/K$3,K20*10/3*(1-0.1*I$3)),IF(J20&gt;10,J20*0.9,J20))</f>
        <v>92.704499999999996</v>
      </c>
      <c r="M20" s="34">
        <v>38.4</v>
      </c>
      <c r="N20" s="32">
        <f>IF(M20&gt;0,IF(L20&gt;0,(L20*K$3+M20*10/3)/M$3,M20*10/3*(1-0.1*K$3)),IF(L20&gt;10,L20*0.9,L20))</f>
        <v>98.587083333333339</v>
      </c>
      <c r="O20" s="35"/>
      <c r="P20" s="32">
        <f>IF(O20&gt;0,IF(N20&gt;0,(N20*M$3+O20*10/3)/O$3,O20*10/3*(1-0.1*M$3)),IF(N20&gt;10,N20*0.9,N20))</f>
        <v>88.728375000000014</v>
      </c>
      <c r="Q20" s="34"/>
      <c r="R20" s="32">
        <f>IF(Q20&gt;0,IF(P20&gt;0,(P20*O$3+Q20*10/3)/Q$3,Q20*10/3*(1-0.1*O$3)),IF(P20&gt;10,P20*0.9,P20))</f>
        <v>79.855537500000011</v>
      </c>
      <c r="S20" s="60"/>
      <c r="T20" s="36">
        <f>IF(S20&gt;0,IF(R20&gt;0,(R20*Q$3+S20*10/3)/S$3,S20*10/3*(1-0.1*Q$3)),IF(R20&gt;10,R20*0.9,R20))</f>
        <v>71.869983750000017</v>
      </c>
      <c r="U20" s="61">
        <v>4.5999999999999996</v>
      </c>
      <c r="V20" s="38">
        <f t="shared" si="1"/>
        <v>66.216318708333361</v>
      </c>
      <c r="W20" s="3"/>
      <c r="X20" s="3"/>
    </row>
    <row r="21" spans="1:24" ht="35.25" x14ac:dyDescent="0.45">
      <c r="A21" s="83">
        <f t="shared" si="0"/>
        <v>17</v>
      </c>
      <c r="B21" s="432" t="s">
        <v>55</v>
      </c>
      <c r="C21" s="41">
        <v>27.299999999999997</v>
      </c>
      <c r="D21" s="46">
        <f>C21/3*10</f>
        <v>91</v>
      </c>
      <c r="E21" s="43">
        <v>27.6</v>
      </c>
      <c r="F21" s="42">
        <f>IF(E21&gt;0,IF(D21&gt;0,(D21*C$3+E21*10/3)/E$3,E21*10/3*(1-0.1*C$3)),IF(D21&gt;10,D21*0.9,D21))</f>
        <v>91.5</v>
      </c>
      <c r="G21" s="44">
        <v>11.3</v>
      </c>
      <c r="H21" s="42">
        <f>IF(G21&gt;0,IF(F21&gt;0,(F21*E$3+G21*10/3)/G$3,G21*10/3*(1-0.1*E$3)),IF(F21&gt;10,F21*0.9,F21))</f>
        <v>73.555555555555557</v>
      </c>
      <c r="I21" s="41">
        <v>36.5</v>
      </c>
      <c r="J21" s="42">
        <f>IF(I21&gt;0,IF(H21&gt;0,(H21*G$3+I21*10/3)/I$3,I21*10/3*(1-0.1*G$3)),IF(H21&gt;10,H21*0.9,H21))</f>
        <v>85.583333333333343</v>
      </c>
      <c r="K21" s="41"/>
      <c r="L21" s="42">
        <f>IF(K21&gt;0,IF(J21&gt;0,(J21*I$3+K21*10/3)/K$3,K21*10/3*(1-0.1*I$3)),IF(J21&gt;10,J21*0.9,J21))</f>
        <v>77.025000000000006</v>
      </c>
      <c r="M21" s="44"/>
      <c r="N21" s="42">
        <f>IF(M21&gt;0,IF(L21&gt;0,(L21*K$3+M21*10/3)/M$3,M21*10/3*(1-0.1*K$3)),IF(L21&gt;10,L21*0.9,L21))</f>
        <v>69.322500000000005</v>
      </c>
      <c r="O21" s="45"/>
      <c r="P21" s="46">
        <f>IF(O21&gt;0,IF(N21&gt;0,(N21*M$3+O21*10/3)/O$3,O21*10/3*(1-0.1*M$3)),IF(N21&gt;10,N21*0.9,N21))</f>
        <v>62.390250000000009</v>
      </c>
      <c r="Q21" s="44">
        <v>17.5</v>
      </c>
      <c r="R21" s="46">
        <f>IF(Q21&gt;0,IF(P21&gt;0,(P21*O$3+Q21*10/3)/Q$3,Q21*10/3*(1-0.1*O$3)),IF(P21&gt;10,P21*0.9,P21))</f>
        <v>61.883135416666669</v>
      </c>
      <c r="S21" s="44">
        <v>41.5</v>
      </c>
      <c r="T21" s="42">
        <f>IF(S21&gt;0,IF(R21&gt;0,(R21*Q$3+S21*10/3)/S$3,S21*10/3*(1-0.1*Q$3)),IF(R21&gt;10,R21*0.9,R21))</f>
        <v>70.37760185185185</v>
      </c>
      <c r="U21" s="47"/>
      <c r="V21" s="48">
        <f t="shared" si="1"/>
        <v>63.339841666666665</v>
      </c>
      <c r="W21" s="3"/>
      <c r="X21" s="3"/>
    </row>
    <row r="22" spans="1:24" ht="35.25" x14ac:dyDescent="0.45">
      <c r="A22" s="83">
        <f t="shared" si="0"/>
        <v>18</v>
      </c>
      <c r="B22" s="348" t="s">
        <v>57</v>
      </c>
      <c r="C22" s="41">
        <v>15</v>
      </c>
      <c r="D22" s="42">
        <f>C22/3*10</f>
        <v>50</v>
      </c>
      <c r="E22" s="43">
        <v>10.4</v>
      </c>
      <c r="F22" s="42">
        <f>IF(E22&gt;0,IF(D22&gt;0,(D22*C$3+E22*10/3)/E$3,E22*10/3*(1-0.1*C$3)),IF(D22&gt;10,D22*0.9,D22))</f>
        <v>42.333333333333329</v>
      </c>
      <c r="G22" s="44">
        <v>20.399999999999999</v>
      </c>
      <c r="H22" s="42">
        <f>IF(G22&gt;0,IF(F22&gt;0,(F22*E$3+G22*10/3)/G$3,G22*10/3*(1-0.1*E$3)),IF(F22&gt;10,F22*0.9,F22))</f>
        <v>50.888888888888886</v>
      </c>
      <c r="I22" s="41">
        <v>24.5</v>
      </c>
      <c r="J22" s="42">
        <f>IF(I22&gt;0,IF(H22&gt;0,(H22*G$3+I22*10/3)/I$3,I22*10/3*(1-0.1*G$3)),IF(H22&gt;10,H22*0.9,H22))</f>
        <v>58.583333333333329</v>
      </c>
      <c r="K22" s="41">
        <v>25.2</v>
      </c>
      <c r="L22" s="42">
        <f>IF(K22&gt;0,IF(J22&gt;0,(J22*I$3+K22*10/3)/K$3,K22*10/3*(1-0.1*I$3)),IF(J22&gt;10,J22*0.9,J22))</f>
        <v>63.666666666666664</v>
      </c>
      <c r="M22" s="44">
        <v>27.1</v>
      </c>
      <c r="N22" s="42">
        <f>IF(M22&gt;0,IF(L22&gt;0,(L22*K$3+M22*10/3)/M$3,M22*10/3*(1-0.1*K$3)),IF(L22&gt;10,L22*0.9,L22))</f>
        <v>68.1111111111111</v>
      </c>
      <c r="O22" s="45">
        <v>25.6</v>
      </c>
      <c r="P22" s="46">
        <f>IF(O22&gt;0,IF(N22&gt;0,(N22*M$3+O22*10/3)/O$3,O22*10/3*(1-0.1*M$3)),IF(N22&gt;10,N22*0.9,N22))</f>
        <v>70.571428571428569</v>
      </c>
      <c r="Q22" s="44">
        <v>23.5</v>
      </c>
      <c r="R22" s="46">
        <f>IF(Q22&gt;0,IF(P22&gt;0,(P22*O$3+Q22*10/3)/Q$3,Q22*10/3*(1-0.1*O$3)),IF(P22&gt;10,P22*0.9,P22))</f>
        <v>71.541666666666671</v>
      </c>
      <c r="S22" s="44"/>
      <c r="T22" s="49">
        <f>IF(S22&gt;0,IF(R22&gt;0,(R22*Q$3+S22*10/3)/S$3,S22*10/3*(1-0.1*Q$3)),IF(R22&gt;10,R22*0.9,R22))</f>
        <v>64.387500000000003</v>
      </c>
      <c r="U22" s="47">
        <v>13.5</v>
      </c>
      <c r="V22" s="48">
        <f t="shared" si="1"/>
        <v>62.448750000000004</v>
      </c>
      <c r="W22" s="3"/>
      <c r="X22" s="3"/>
    </row>
    <row r="23" spans="1:24" ht="35.25" x14ac:dyDescent="0.45">
      <c r="A23" s="83">
        <f t="shared" si="0"/>
        <v>19</v>
      </c>
      <c r="B23" s="347" t="s">
        <v>52</v>
      </c>
      <c r="C23" s="41">
        <v>36.200000000000003</v>
      </c>
      <c r="D23" s="42">
        <f>C23/3*10</f>
        <v>120.66666666666669</v>
      </c>
      <c r="E23" s="43"/>
      <c r="F23" s="42">
        <f>IF(E23&gt;0,IF(D23&gt;0,(D23*C$3+E23*10/3)/E$3,E23*10/3*(1-0.1*C$3)),IF(D23&gt;10,D23*0.9,D23))</f>
        <v>108.60000000000002</v>
      </c>
      <c r="G23" s="41"/>
      <c r="H23" s="42">
        <f>IF(G23&gt;0,IF(F23&gt;0,(F23*E$3+G23*10/3)/G$3,G23*10/3*(1-0.1*E$3)),IF(F23&gt;10,F23*0.9,F23))</f>
        <v>97.740000000000023</v>
      </c>
      <c r="I23" s="41"/>
      <c r="J23" s="42">
        <f>IF(I23&gt;0,IF(H23&gt;0,(H23*G$3+I23*10/3)/I$3,I23*10/3*(1-0.1*G$3)),IF(H23&gt;10,H23*0.9,H23))</f>
        <v>87.966000000000022</v>
      </c>
      <c r="K23" s="44"/>
      <c r="L23" s="42">
        <f>IF(K23&gt;0,IF(J23&gt;0,(J23*I$3+K23*10/3)/K$3,K23*10/3*(1-0.1*I$3)),IF(J23&gt;10,J23*0.9,J23))</f>
        <v>79.169400000000024</v>
      </c>
      <c r="M23" s="44">
        <v>40</v>
      </c>
      <c r="N23" s="42">
        <f>IF(M23&gt;0,IF(L23&gt;0,(L23*K$3+M23*10/3)/M$3,M23*10/3*(1-0.1*K$3)),IF(L23&gt;10,L23*0.9,L23))</f>
        <v>88.196722222222249</v>
      </c>
      <c r="O23" s="45"/>
      <c r="P23" s="46">
        <f>IF(O23&gt;0,IF(N23&gt;0,(N23*M$3+O23*10/3)/O$3,O23*10/3*(1-0.1*M$3)),IF(N23&gt;10,N23*0.9,N23))</f>
        <v>79.377050000000025</v>
      </c>
      <c r="Q23" s="44"/>
      <c r="R23" s="46">
        <f>IF(Q23&gt;0,IF(P23&gt;0,(P23*O$3+Q23*10/3)/Q$3,Q23*10/3*(1-0.1*O$3)),IF(P23&gt;10,P23*0.9,P23))</f>
        <v>71.439345000000031</v>
      </c>
      <c r="S23" s="44"/>
      <c r="T23" s="42">
        <f>IF(S23&gt;0,IF(R23&gt;0,(R23*Q$3+S23*10/3)/S$3,S23*10/3*(1-0.1*Q$3)),IF(R23&gt;10,R23*0.9,R23))</f>
        <v>64.295410500000031</v>
      </c>
      <c r="U23" s="47"/>
      <c r="V23" s="48">
        <f t="shared" si="1"/>
        <v>57.865869450000027</v>
      </c>
      <c r="W23" s="3"/>
      <c r="X23" s="3"/>
    </row>
    <row r="24" spans="1:24" ht="36" thickBot="1" x14ac:dyDescent="0.5">
      <c r="A24" s="346">
        <f t="shared" si="0"/>
        <v>20</v>
      </c>
      <c r="B24" s="433" t="s">
        <v>92</v>
      </c>
      <c r="C24" s="54"/>
      <c r="D24" s="51">
        <f>C24/3*10</f>
        <v>0</v>
      </c>
      <c r="E24" s="71"/>
      <c r="F24" s="51">
        <f>IF(E24&gt;0,IF(D24&gt;0,(D24*C$3+E24*10/3)/E$3,E24*10/3*(1-0.1*C$3)),IF(D24&gt;10,D24*0.9,D24))</f>
        <v>0</v>
      </c>
      <c r="G24" s="54">
        <v>21</v>
      </c>
      <c r="H24" s="51">
        <f>IF(G24&gt;0,IF(F24&gt;0,(F24*E$3+G24*10/3)/G$3,G24*10/3*(1-0.1*E$3)),IF(F24&gt;10,F24*0.9,F24))</f>
        <v>56</v>
      </c>
      <c r="I24" s="54"/>
      <c r="J24" s="51">
        <f>IF(I24&gt;0,IF(H24&gt;0,(H24*G$3+I24*10/3)/I$3,I24*10/3*(1-0.1*G$3)),IF(H24&gt;10,H24*0.9,H24))</f>
        <v>50.4</v>
      </c>
      <c r="K24" s="54"/>
      <c r="L24" s="51">
        <f>IF(K24&gt;0,IF(J24&gt;0,(J24*I$3+K24*10/3)/K$3,K24*10/3*(1-0.1*I$3)),IF(J24&gt;10,J24*0.9,J24))</f>
        <v>45.36</v>
      </c>
      <c r="M24" s="55"/>
      <c r="N24" s="51">
        <f>IF(M24&gt;0,IF(L24&gt;0,(L24*K$3+M24*10/3)/M$3,M24*10/3*(1-0.1*K$3)),IF(L24&gt;10,L24*0.9,L24))</f>
        <v>40.823999999999998</v>
      </c>
      <c r="O24" s="72">
        <v>40.700000000000003</v>
      </c>
      <c r="P24" s="46">
        <f>IF(O24&gt;0,IF(N24&gt;0,(N24*M$3+O24*10/3)/O$3,O24*10/3*(1-0.1*M$3)),IF(N24&gt;10,N24*0.9,N24))</f>
        <v>54.372952380952377</v>
      </c>
      <c r="Q24" s="55">
        <v>38.299999999999997</v>
      </c>
      <c r="R24" s="64">
        <f>IF(Q24&gt;0,IF(P24&gt;0,(P24*O$3+Q24*10/3)/Q$3,Q24*10/3*(1-0.1*O$3)),IF(P24&gt;10,P24*0.9,P24))</f>
        <v>63.534666666666666</v>
      </c>
      <c r="S24" s="57"/>
      <c r="T24" s="46">
        <f>IF(S24&gt;0,IF(R24&gt;0,(R24*Q$3+S24*10/3)/S$3,S24*10/3*(1-0.1*Q$3)),IF(R24&gt;10,R24*0.9,R24))</f>
        <v>57.181200000000004</v>
      </c>
      <c r="U24" s="65"/>
      <c r="V24" s="59">
        <f t="shared" si="1"/>
        <v>51.463080000000005</v>
      </c>
      <c r="W24" s="3"/>
      <c r="X24" s="3"/>
    </row>
    <row r="25" spans="1:24" ht="36" thickBot="1" x14ac:dyDescent="0.5">
      <c r="A25" s="345">
        <f t="shared" si="0"/>
        <v>21</v>
      </c>
      <c r="B25" s="373" t="s">
        <v>54</v>
      </c>
      <c r="C25" s="376">
        <v>16</v>
      </c>
      <c r="D25" s="32">
        <f>C25/3*10</f>
        <v>53.333333333333329</v>
      </c>
      <c r="E25" s="33">
        <v>14.5</v>
      </c>
      <c r="F25" s="355">
        <f>IF(E25&gt;0,IF(D25&gt;0,(D25*C$3+E25*10/3)/E$3,E25*10/3*(1-0.1*C$3)),IF(D25&gt;10,D25*0.9,D25))</f>
        <v>50.833333333333329</v>
      </c>
      <c r="G25" s="31">
        <v>29.7</v>
      </c>
      <c r="H25" s="32">
        <f>IF(G25&gt;0,IF(F25&gt;0,(F25*E$3+G25*10/3)/G$3,G25*10/3*(1-0.1*E$3)),IF(F25&gt;10,F25*0.9,F25))</f>
        <v>66.888888888888886</v>
      </c>
      <c r="I25" s="33">
        <v>24</v>
      </c>
      <c r="J25" s="32">
        <f>IF(I25&gt;0,IF(H25&gt;0,(H25*G$3+I25*10/3)/I$3,I25*10/3*(1-0.1*G$3)),IF(H25&gt;10,H25*0.9,H25))</f>
        <v>70.166666666666657</v>
      </c>
      <c r="K25" s="31">
        <v>27.2</v>
      </c>
      <c r="L25" s="32">
        <f>IF(K25&gt;0,IF(J25&gt;0,(J25*I$3+K25*10/3)/K$3,K25*10/3*(1-0.1*I$3)),IF(J25&gt;10,J25*0.9,J25))</f>
        <v>74.266666666666666</v>
      </c>
      <c r="M25" s="60"/>
      <c r="N25" s="46">
        <f>IF(M25&gt;0,IF(L25&gt;0,(L25*K$3+M25*10/3)/M$3,M25*10/3*(1-0.1*K$3)),IF(L25&gt;10,L25*0.9,L25))</f>
        <v>66.84</v>
      </c>
      <c r="O25" s="67">
        <v>21.2</v>
      </c>
      <c r="P25" s="32">
        <f>IF(O25&gt;0,IF(N25&gt;0,(N25*M$3+O25*10/3)/O$3,O25*10/3*(1-0.1*M$3)),IF(N25&gt;10,N25*0.9,N25))</f>
        <v>67.38666666666667</v>
      </c>
      <c r="Q25" s="60"/>
      <c r="R25" s="46">
        <f>IF(Q25&gt;0,IF(P25&gt;0,(P25*O$3+Q25*10/3)/Q$3,Q25*10/3*(1-0.1*O$3)),IF(P25&gt;10,P25*0.9,P25))</f>
        <v>60.648000000000003</v>
      </c>
      <c r="S25" s="34"/>
      <c r="T25" s="36">
        <f>IF(S25&gt;0,IF(R25&gt;0,(R25*Q$3+S25*10/3)/S$3,S25*10/3*(1-0.1*Q$3)),IF(R25&gt;10,R25*0.9,R25))</f>
        <v>54.583200000000005</v>
      </c>
      <c r="U25" s="37">
        <v>15.5</v>
      </c>
      <c r="V25" s="38">
        <f t="shared" si="1"/>
        <v>54.291546666666669</v>
      </c>
      <c r="W25" s="3"/>
      <c r="X25" s="3"/>
    </row>
    <row r="26" spans="1:24" ht="35.25" x14ac:dyDescent="0.45">
      <c r="A26" s="83">
        <f t="shared" si="0"/>
        <v>22</v>
      </c>
      <c r="B26" s="374" t="s">
        <v>67</v>
      </c>
      <c r="C26" s="43">
        <v>18</v>
      </c>
      <c r="D26" s="42">
        <f>C26/3*10</f>
        <v>60</v>
      </c>
      <c r="E26" s="43">
        <v>15</v>
      </c>
      <c r="F26" s="42">
        <f>IF(E26&gt;0,IF(D26&gt;0,(D26*C$3+E26*10/3)/E$3,E26*10/3*(1-0.1*C$3)),IF(D26&gt;10,D26*0.9,D26))</f>
        <v>55</v>
      </c>
      <c r="G26" s="41">
        <v>14</v>
      </c>
      <c r="H26" s="42">
        <f>IF(G26&gt;0,IF(F26&gt;0,(F26*E$3+G26*10/3)/G$3,G26*10/3*(1-0.1*E$3)),IF(F26&gt;10,F26*0.9,F26))</f>
        <v>52.222222222222221</v>
      </c>
      <c r="I26" s="43">
        <v>20.5</v>
      </c>
      <c r="J26" s="42">
        <f>IF(I26&gt;0,IF(H26&gt;0,(H26*G$3+I26*10/3)/I$3,I26*10/3*(1-0.1*G$3)),IF(H26&gt;10,H26*0.9,H26))</f>
        <v>56.25</v>
      </c>
      <c r="K26" s="41">
        <v>23.5</v>
      </c>
      <c r="L26" s="42">
        <f>IF(K26&gt;0,IF(J26&gt;0,(J26*I$3+K26*10/3)/K$3,K26*10/3*(1-0.1*I$3)),IF(J26&gt;10,J26*0.9,J26))</f>
        <v>60.666666666666664</v>
      </c>
      <c r="M26" s="44"/>
      <c r="N26" s="42">
        <f>IF(M26&gt;0,IF(L26&gt;0,(L26*K$3+M26*10/3)/M$3,M26*10/3*(1-0.1*K$3)),IF(L26&gt;10,L26*0.9,L26))</f>
        <v>54.6</v>
      </c>
      <c r="O26" s="45"/>
      <c r="P26" s="46">
        <f>IF(O26&gt;0,IF(N26&gt;0,(N26*M$3+O26*10/3)/O$3,O26*10/3*(1-0.1*M$3)),IF(N26&gt;10,N26*0.9,N26))</f>
        <v>49.14</v>
      </c>
      <c r="Q26" s="44">
        <v>9.4</v>
      </c>
      <c r="R26" s="46">
        <f>IF(Q26&gt;0,IF(P26&gt;0,(P26*O$3+Q26*10/3)/Q$3,Q26*10/3*(1-0.1*O$3)),IF(P26&gt;10,P26*0.9,P26))</f>
        <v>46.914166666666667</v>
      </c>
      <c r="S26" s="44">
        <v>33.5</v>
      </c>
      <c r="T26" s="42">
        <f>IF(S26&gt;0,IF(R26&gt;0,(R26*Q$3+S26*10/3)/S$3,S26*10/3*(1-0.1*Q$3)),IF(R26&gt;10,R26*0.9,R26))</f>
        <v>54.108888888888892</v>
      </c>
      <c r="U26" s="47"/>
      <c r="V26" s="48">
        <f t="shared" si="1"/>
        <v>48.698</v>
      </c>
      <c r="W26" s="3"/>
      <c r="X26" s="3"/>
    </row>
    <row r="27" spans="1:24" ht="35.25" x14ac:dyDescent="0.45">
      <c r="A27" s="83">
        <f t="shared" si="0"/>
        <v>23</v>
      </c>
      <c r="B27" s="347" t="s">
        <v>78</v>
      </c>
      <c r="C27" s="43"/>
      <c r="D27" s="42">
        <f>C27/3*10</f>
        <v>0</v>
      </c>
      <c r="E27" s="43">
        <v>24.5</v>
      </c>
      <c r="F27" s="42">
        <f>IF(E27&gt;0,IF(D27&gt;0,(D27*C$3+E27*10/3)/E$3,E27*10/3*(1-0.1*C$3)),IF(D27&gt;10,D27*0.9,D27))</f>
        <v>73.5</v>
      </c>
      <c r="G27" s="44">
        <v>24.1</v>
      </c>
      <c r="H27" s="42">
        <f>IF(G27&gt;0,IF(F27&gt;0,(F27*E$3+G27*10/3)/G$3,G27*10/3*(1-0.1*E$3)),IF(F27&gt;10,F27*0.9,F27))</f>
        <v>75.777777777777771</v>
      </c>
      <c r="I27" s="43">
        <v>31.5</v>
      </c>
      <c r="J27" s="42">
        <f>IF(I27&gt;0,IF(H27&gt;0,(H27*G$3+I27*10/3)/I$3,I27*10/3*(1-0.1*G$3)),IF(H27&gt;10,H27*0.9,H27))</f>
        <v>83.083333333333329</v>
      </c>
      <c r="K27" s="41">
        <v>19.5</v>
      </c>
      <c r="L27" s="42">
        <f>IF(K27&gt;0,IF(J27&gt;0,(J27*I$3+K27*10/3)/K$3,K27*10/3*(1-0.1*I$3)),IF(J27&gt;10,J27*0.9,J27))</f>
        <v>79.466666666666669</v>
      </c>
      <c r="M27" s="44"/>
      <c r="N27" s="42">
        <f>IF(M27&gt;0,IF(L27&gt;0,(L27*K$3+M27*10/3)/M$3,M27*10/3*(1-0.1*K$3)),IF(L27&gt;10,L27*0.9,L27))</f>
        <v>71.52000000000001</v>
      </c>
      <c r="O27" s="45"/>
      <c r="P27" s="46">
        <f>IF(O27&gt;0,IF(N27&gt;0,(N27*M$3+O27*10/3)/O$3,O27*10/3*(1-0.1*M$3)),IF(N27&gt;10,N27*0.9,N27))</f>
        <v>64.368000000000009</v>
      </c>
      <c r="Q27" s="44"/>
      <c r="R27" s="46">
        <f>IF(Q27&gt;0,IF(P27&gt;0,(P27*O$3+Q27*10/3)/Q$3,Q27*10/3*(1-0.1*O$3)),IF(P27&gt;10,P27*0.9,P27))</f>
        <v>57.931200000000011</v>
      </c>
      <c r="S27" s="44"/>
      <c r="T27" s="49">
        <f>IF(S27&gt;0,IF(R27&gt;0,(R27*Q$3+S27*10/3)/S$3,S27*10/3*(1-0.1*Q$3)),IF(R27&gt;10,R27*0.9,R27))</f>
        <v>52.138080000000009</v>
      </c>
      <c r="U27" s="47">
        <v>28</v>
      </c>
      <c r="V27" s="48">
        <f t="shared" si="1"/>
        <v>56.257605333333345</v>
      </c>
      <c r="W27" s="3"/>
      <c r="X27" s="3"/>
    </row>
    <row r="28" spans="1:24" ht="35.25" x14ac:dyDescent="0.45">
      <c r="A28" s="83">
        <f t="shared" si="0"/>
        <v>24</v>
      </c>
      <c r="B28" s="347" t="s">
        <v>51</v>
      </c>
      <c r="C28" s="43">
        <v>27</v>
      </c>
      <c r="D28" s="42">
        <f>C28/3*10</f>
        <v>90</v>
      </c>
      <c r="E28" s="43"/>
      <c r="F28" s="42">
        <f>IF(E28&gt;0,IF(D28&gt;0,(D28*C$3+E28*10/3)/E$3,E28*10/3*(1-0.1*C$3)),IF(D28&gt;10,D28*0.9,D28))</f>
        <v>81</v>
      </c>
      <c r="G28" s="41">
        <v>15.4</v>
      </c>
      <c r="H28" s="42">
        <f>IF(G28&gt;0,IF(F28&gt;0,(F28*E$3+G28*10/3)/G$3,G28*10/3*(1-0.1*E$3)),IF(F28&gt;10,F28*0.9,F28))</f>
        <v>71.111111111111114</v>
      </c>
      <c r="I28" s="45"/>
      <c r="J28" s="42">
        <f>IF(I28&gt;0,IF(H28&gt;0,(H28*G$3+I28*10/3)/I$3,I28*10/3*(1-0.1*G$3)),IF(H28&gt;10,H28*0.9,H28))</f>
        <v>64</v>
      </c>
      <c r="K28" s="41"/>
      <c r="L28" s="42">
        <f>IF(K28&gt;0,IF(J28&gt;0,(J28*I$3+K28*10/3)/K$3,K28*10/3*(1-0.1*I$3)),IF(J28&gt;10,J28*0.9,J28))</f>
        <v>57.6</v>
      </c>
      <c r="M28" s="44">
        <v>25.2</v>
      </c>
      <c r="N28" s="42">
        <f>IF(M28&gt;0,IF(L28&gt;0,(L28*K$3+M28*10/3)/M$3,M28*10/3*(1-0.1*K$3)),IF(L28&gt;10,L28*0.9,L28))</f>
        <v>62</v>
      </c>
      <c r="O28" s="45"/>
      <c r="P28" s="46">
        <f>IF(O28&gt;0,IF(N28&gt;0,(N28*M$3+O28*10/3)/O$3,O28*10/3*(1-0.1*M$3)),IF(N28&gt;10,N28*0.9,N28))</f>
        <v>55.800000000000004</v>
      </c>
      <c r="Q28" s="44">
        <v>16.5</v>
      </c>
      <c r="R28" s="46">
        <f>IF(Q28&gt;0,IF(P28&gt;0,(P28*O$3+Q28*10/3)/Q$3,Q28*10/3*(1-0.1*O$3)),IF(P28&gt;10,P28*0.9,P28))</f>
        <v>55.7</v>
      </c>
      <c r="S28" s="44"/>
      <c r="T28" s="42">
        <f>IF(S28&gt;0,IF(R28&gt;0,(R28*Q$3+S28*10/3)/S$3,S28*10/3*(1-0.1*Q$3)),IF(R28&gt;10,R28*0.9,R28))</f>
        <v>50.13</v>
      </c>
      <c r="U28" s="47">
        <v>20.2</v>
      </c>
      <c r="V28" s="48">
        <f t="shared" si="1"/>
        <v>51.850333333333332</v>
      </c>
      <c r="W28" s="3"/>
      <c r="X28" s="3"/>
    </row>
    <row r="29" spans="1:24" ht="36" thickBot="1" x14ac:dyDescent="0.5">
      <c r="A29" s="346">
        <f t="shared" si="0"/>
        <v>25</v>
      </c>
      <c r="B29" s="379" t="s">
        <v>76</v>
      </c>
      <c r="C29" s="71"/>
      <c r="D29" s="51">
        <f>C29/3*10</f>
        <v>0</v>
      </c>
      <c r="E29" s="71">
        <v>19.3</v>
      </c>
      <c r="F29" s="51">
        <f>IF(E29&gt;0,IF(D29&gt;0,(D29*C$3+E29*10/3)/E$3,E29*10/3*(1-0.1*C$3)),IF(D29&gt;10,D29*0.9,D29))</f>
        <v>57.9</v>
      </c>
      <c r="G29" s="54"/>
      <c r="H29" s="51">
        <f>IF(G29&gt;0,IF(F29&gt;0,(F29*E$3+G29*10/3)/G$3,G29*10/3*(1-0.1*E$3)),IF(F29&gt;10,F29*0.9,F29))</f>
        <v>52.11</v>
      </c>
      <c r="I29" s="71">
        <v>32</v>
      </c>
      <c r="J29" s="51">
        <f>IF(I29&gt;0,IF(H29&gt;0,(H29*G$3+I29*10/3)/I$3,I29*10/3*(1-0.1*G$3)),IF(H29&gt;10,H29*0.9,H29))</f>
        <v>65.749166666666667</v>
      </c>
      <c r="K29" s="54"/>
      <c r="L29" s="51">
        <f>IF(K29&gt;0,IF(J29&gt;0,(J29*I$3+K29*10/3)/K$3,K29*10/3*(1-0.1*I$3)),IF(J29&gt;10,J29*0.9,J29))</f>
        <v>59.174250000000001</v>
      </c>
      <c r="M29" s="57"/>
      <c r="N29" s="53">
        <f>IF(M29&gt;0,IF(L29&gt;0,(L29*K$3+M29*10/3)/M$3,M29*10/3*(1-0.1*K$3)),IF(L29&gt;10,L29*0.9,L29))</f>
        <v>53.256824999999999</v>
      </c>
      <c r="O29" s="56"/>
      <c r="P29" s="46">
        <f>IF(O29&gt;0,IF(N29&gt;0,(N29*M$3+O29*10/3)/O$3,O29*10/3*(1-0.1*M$3)),IF(N29&gt;10,N29*0.9,N29))</f>
        <v>47.9311425</v>
      </c>
      <c r="Q29" s="57"/>
      <c r="R29" s="49">
        <f>IF(Q29&gt;0,IF(P29&gt;0,(P29*O$3+Q29*10/3)/Q$3,Q29*10/3*(1-0.1*O$3)),IF(P29&gt;10,P29*0.9,P29))</f>
        <v>43.138028249999998</v>
      </c>
      <c r="S29" s="55"/>
      <c r="T29" s="46">
        <f>IF(S29&gt;0,IF(R29&gt;0,(R29*Q$3+S29*10/3)/S$3,S29*10/3*(1-0.1*Q$3)),IF(R29&gt;10,R29*0.9,R29))</f>
        <v>38.824225425000002</v>
      </c>
      <c r="U29" s="58"/>
      <c r="V29" s="59">
        <f t="shared" si="1"/>
        <v>34.941802882499999</v>
      </c>
      <c r="W29" s="3"/>
      <c r="X29" s="3"/>
    </row>
    <row r="30" spans="1:24" ht="36" thickBot="1" x14ac:dyDescent="0.5">
      <c r="A30" s="345">
        <f t="shared" si="0"/>
        <v>26</v>
      </c>
      <c r="B30" s="380" t="s">
        <v>56</v>
      </c>
      <c r="C30" s="33">
        <v>22.7</v>
      </c>
      <c r="D30" s="32">
        <f>C30/3*10</f>
        <v>75.666666666666657</v>
      </c>
      <c r="E30" s="31"/>
      <c r="F30" s="32">
        <f>IF(E30&gt;0,IF(D30&gt;0,(D30*C$3+E30*10/3)/E$3,E30*10/3*(1-0.1*C$3)),IF(D30&gt;10,D30*0.9,D30))</f>
        <v>68.099999999999994</v>
      </c>
      <c r="G30" s="31"/>
      <c r="H30" s="32">
        <f>IF(G30&gt;0,IF(F30&gt;0,(F30*E$3+G30*10/3)/G$3,G30*10/3*(1-0.1*E$3)),IF(F30&gt;10,F30*0.9,F30))</f>
        <v>61.29</v>
      </c>
      <c r="I30" s="86"/>
      <c r="J30" s="32">
        <f>IF(I30&gt;0,IF(H30&gt;0,(H30*G$3+I30*10/3)/I$3,I30*10/3*(1-0.1*G$3)),IF(H30&gt;10,H30*0.9,H30))</f>
        <v>55.161000000000001</v>
      </c>
      <c r="K30" s="31"/>
      <c r="L30" s="32">
        <f>IF(K30&gt;0,IF(J30&gt;0,(J30*I$3+K30*10/3)/K$3,K30*10/3*(1-0.1*I$3)),IF(J30&gt;10,J30*0.9,J30))</f>
        <v>49.6449</v>
      </c>
      <c r="M30" s="34"/>
      <c r="N30" s="42">
        <f>IF(M30&gt;0,IF(L30&gt;0,(L30*K$3+M30*10/3)/M$3,M30*10/3*(1-0.1*K$3)),IF(L30&gt;10,L30*0.9,L30))</f>
        <v>44.680410000000002</v>
      </c>
      <c r="O30" s="35"/>
      <c r="P30" s="32">
        <f>IF(O30&gt;0,IF(N30&gt;0,(N30*M$3+O30*10/3)/O$3,O30*10/3*(1-0.1*M$3)),IF(N30&gt;10,N30*0.9,N30))</f>
        <v>40.212369000000002</v>
      </c>
      <c r="Q30" s="34">
        <v>17.5</v>
      </c>
      <c r="R30" s="32">
        <f>IF(Q30&gt;0,IF(P30&gt;0,(P30*O$3+Q30*10/3)/Q$3,Q30*10/3*(1-0.1*O$3)),IF(P30&gt;10,P30*0.9,P30))</f>
        <v>42.477489541666664</v>
      </c>
      <c r="S30" s="60"/>
      <c r="T30" s="36">
        <f>IF(S30&gt;0,IF(R30&gt;0,(R30*Q$3+S30*10/3)/S$3,S30*10/3*(1-0.1*Q$3)),IF(R30&gt;10,R30*0.9,R30))</f>
        <v>38.229740587499997</v>
      </c>
      <c r="U30" s="61"/>
      <c r="V30" s="38">
        <f t="shared" si="1"/>
        <v>34.406766528749998</v>
      </c>
      <c r="W30" s="3"/>
      <c r="X30" s="3"/>
    </row>
    <row r="31" spans="1:24" ht="36" thickBot="1" x14ac:dyDescent="0.5">
      <c r="A31" s="83">
        <f t="shared" si="0"/>
        <v>27</v>
      </c>
      <c r="B31" s="94" t="s">
        <v>89</v>
      </c>
      <c r="C31" s="43"/>
      <c r="D31" s="32">
        <f>C31/3*10</f>
        <v>0</v>
      </c>
      <c r="E31" s="41"/>
      <c r="F31" s="32">
        <f>IF(E31&gt;0,IF(D31&gt;0,(D31*C$3+E31*10/3)/E$3,E31*10/3*(1-0.1*C$3)),IF(D31&gt;10,D31*0.9,D31))</f>
        <v>0</v>
      </c>
      <c r="G31" s="41"/>
      <c r="H31" s="42">
        <f>IF(G31&gt;0,IF(F31&gt;0,(F31*E$3+G31*10/3)/G$3,G31*10/3*(1-0.1*E$3)),IF(F31&gt;10,F31*0.9,F31))</f>
        <v>0</v>
      </c>
      <c r="I31" s="41"/>
      <c r="J31" s="42">
        <f>IF(I31&gt;0,IF(H31&gt;0,(H31*G$3+I31*10/3)/I$3,I31*10/3*(1-0.1*G$3)),IF(H31&gt;10,H31*0.9,H31))</f>
        <v>0</v>
      </c>
      <c r="K31" s="41"/>
      <c r="L31" s="42">
        <f>IF(K31&gt;0,IF(J31&gt;0,(J31*I$3+K31*10/3)/K$3,K31*10/3*(1-0.1*I$3)),IF(J31&gt;10,J31*0.9,J31))</f>
        <v>0</v>
      </c>
      <c r="M31" s="44">
        <v>25.6</v>
      </c>
      <c r="N31" s="42">
        <f>IF(M31&gt;0,IF(L31&gt;0,(L31*K$3+M31*10/3)/M$3,M31*10/3*(1-0.1*K$3)),IF(L31&gt;10,L31*0.9,L31))</f>
        <v>42.666666666666664</v>
      </c>
      <c r="O31" s="45">
        <v>18.7</v>
      </c>
      <c r="P31" s="46">
        <f>IF(O31&gt;0,IF(N31&gt;0,(N31*M$3+O31*10/3)/O$3,O31*10/3*(1-0.1*M$3)),IF(N31&gt;10,N31*0.9,N31))</f>
        <v>45.476190476190474</v>
      </c>
      <c r="Q31" s="44"/>
      <c r="R31" s="46">
        <f>IF(Q31&gt;0,IF(P31&gt;0,(P31*O$3+Q31*10/3)/Q$3,Q31*10/3*(1-0.1*O$3)),IF(P31&gt;10,P31*0.9,P31))</f>
        <v>40.928571428571431</v>
      </c>
      <c r="S31" s="44"/>
      <c r="T31" s="42">
        <f>IF(S31&gt;0,IF(R31&gt;0,(R31*Q$3+S31*10/3)/S$3,S31*10/3*(1-0.1*Q$3)),IF(R31&gt;10,R31*0.9,R31))</f>
        <v>36.835714285714289</v>
      </c>
      <c r="U31" s="47"/>
      <c r="V31" s="48">
        <f t="shared" si="1"/>
        <v>33.152142857142863</v>
      </c>
      <c r="W31" s="3"/>
      <c r="X31" s="3"/>
    </row>
    <row r="32" spans="1:24" ht="36" thickBot="1" x14ac:dyDescent="0.5">
      <c r="A32" s="83">
        <f t="shared" si="0"/>
        <v>28</v>
      </c>
      <c r="B32" s="94" t="s">
        <v>96</v>
      </c>
      <c r="C32" s="90"/>
      <c r="D32" s="32">
        <f>C32/3*10</f>
        <v>0</v>
      </c>
      <c r="E32" s="41"/>
      <c r="F32" s="32">
        <f>IF(E32&gt;0,IF(D32&gt;0,(D32*C$3+E32*10/3)/E$3,E32*10/3*(1-0.1*C$3)),IF(D32&gt;10,D32*0.9,D32))</f>
        <v>0</v>
      </c>
      <c r="G32" s="41"/>
      <c r="H32" s="42">
        <f>IF(G32&gt;0,IF(F32&gt;0,(F32*E$3+G32*10/3)/G$3,G32*10/3*(1-0.1*E$3)),IF(F32&gt;10,F32*0.9,F32))</f>
        <v>0</v>
      </c>
      <c r="I32" s="41"/>
      <c r="J32" s="42">
        <f>IF(I32&gt;0,IF(H32&gt;0,(H32*G$3+I32*10/3)/I$3,I32*10/3*(1-0.1*G$3)),IF(H32&gt;10,H32*0.9,H32))</f>
        <v>0</v>
      </c>
      <c r="K32" s="41"/>
      <c r="L32" s="42">
        <f>IF(K32&gt;0,IF(J32&gt;0,(J32*I$3+K32*10/3)/K$3,K32*10/3*(1-0.1*I$3)),IF(J32&gt;10,J32*0.9,J32))</f>
        <v>0</v>
      </c>
      <c r="M32" s="44"/>
      <c r="N32" s="42">
        <f>IF(M32&gt;0,IF(L32&gt;0,(L32*K$3+M32*10/3)/M$3,M32*10/3*(1-0.1*K$3)),IF(L32&gt;10,L32*0.9,L32))</f>
        <v>0</v>
      </c>
      <c r="O32" s="45"/>
      <c r="P32" s="46">
        <f>IF(O32&gt;0,IF(N32&gt;0,(N32*M$3+O32*10/3)/O$3,O32*10/3*(1-0.1*M$3)),IF(N32&gt;10,N32*0.9,N32))</f>
        <v>0</v>
      </c>
      <c r="Q32" s="44">
        <v>34.6</v>
      </c>
      <c r="R32" s="46">
        <f>IF(Q32&gt;0,IF(P32&gt;0,(P32*O$3+Q32*10/3)/Q$3,Q32*10/3*(1-0.1*O$3)),IF(P32&gt;10,P32*0.9,P32))</f>
        <v>34.599999999999994</v>
      </c>
      <c r="S32" s="44"/>
      <c r="T32" s="49">
        <f>IF(S32&gt;0,IF(R32&gt;0,(R32*Q$3+S32*10/3)/S$3,S32*10/3*(1-0.1*Q$3)),IF(R32&gt;10,R32*0.9,R32))</f>
        <v>31.139999999999997</v>
      </c>
      <c r="U32" s="47"/>
      <c r="V32" s="48">
        <f t="shared" si="1"/>
        <v>28.025999999999996</v>
      </c>
      <c r="W32" s="3"/>
      <c r="X32" s="3"/>
    </row>
    <row r="33" spans="1:24" ht="35.25" x14ac:dyDescent="0.45">
      <c r="A33" s="83">
        <f t="shared" si="0"/>
        <v>29</v>
      </c>
      <c r="B33" s="374" t="s">
        <v>80</v>
      </c>
      <c r="C33" s="43"/>
      <c r="D33" s="32">
        <f>C33/3*10</f>
        <v>0</v>
      </c>
      <c r="E33" s="41"/>
      <c r="F33" s="42">
        <f>IF(E33&gt;0,IF(D33&gt;0,(D33*C$3+E33*10/3)/E$3,E33*10/3*(1-0.1*C$3)),IF(D33&gt;10,D33*0.9,D33))</f>
        <v>0</v>
      </c>
      <c r="G33" s="41">
        <v>21</v>
      </c>
      <c r="H33" s="42">
        <f>IF(G33&gt;0,IF(F33&gt;0,(F33*E$3+G33*10/3)/G$3,G33*10/3*(1-0.1*E$3)),IF(F33&gt;10,F33*0.9,F33))</f>
        <v>56</v>
      </c>
      <c r="I33" s="41"/>
      <c r="J33" s="42">
        <f>IF(I33&gt;0,IF(H33&gt;0,(H33*G$3+I33*10/3)/I$3,I33*10/3*(1-0.1*G$3)),IF(H33&gt;10,H33*0.9,H33))</f>
        <v>50.4</v>
      </c>
      <c r="K33" s="41"/>
      <c r="L33" s="42">
        <f>IF(K33&gt;0,IF(J33&gt;0,(J33*I$3+K33*10/3)/K$3,K33*10/3*(1-0.1*I$3)),IF(J33&gt;10,J33*0.9,J33))</f>
        <v>45.36</v>
      </c>
      <c r="M33" s="44"/>
      <c r="N33" s="42">
        <f>IF(M33&gt;0,IF(L33&gt;0,(L33*K$3+M33*10/3)/M$3,M33*10/3*(1-0.1*K$3)),IF(L33&gt;10,L33*0.9,L33))</f>
        <v>40.823999999999998</v>
      </c>
      <c r="O33" s="75"/>
      <c r="P33" s="46">
        <f>IF(O33&gt;0,IF(N33&gt;0,(N33*M$3+O33*10/3)/O$3,O33*10/3*(1-0.1*M$3)),IF(N33&gt;10,N33*0.9,N33))</f>
        <v>36.741599999999998</v>
      </c>
      <c r="Q33" s="44"/>
      <c r="R33" s="46">
        <f>IF(Q33&gt;0,IF(P33&gt;0,(P33*O$3+Q33*10/3)/Q$3,Q33*10/3*(1-0.1*O$3)),IF(P33&gt;10,P33*0.9,P33))</f>
        <v>33.067439999999998</v>
      </c>
      <c r="S33" s="44"/>
      <c r="T33" s="42">
        <f>IF(S33&gt;0,IF(R33&gt;0,(R33*Q$3+S33*10/3)/S$3,S33*10/3*(1-0.1*Q$3)),IF(R33&gt;10,R33*0.9,R33))</f>
        <v>29.760695999999999</v>
      </c>
      <c r="U33" s="47"/>
      <c r="V33" s="48">
        <f t="shared" si="1"/>
        <v>26.784626400000001</v>
      </c>
      <c r="W33" s="3"/>
      <c r="X33" s="3"/>
    </row>
    <row r="34" spans="1:24" ht="39.75" customHeight="1" thickBot="1" x14ac:dyDescent="0.5">
      <c r="A34" s="346">
        <f t="shared" si="0"/>
        <v>30</v>
      </c>
      <c r="B34" s="368" t="s">
        <v>72</v>
      </c>
      <c r="C34" s="71"/>
      <c r="D34" s="51">
        <f>C34/3*10</f>
        <v>0</v>
      </c>
      <c r="E34" s="54">
        <v>7.6</v>
      </c>
      <c r="F34" s="51">
        <f>IF(E34&gt;0,IF(D34&gt;0,(D34*C$3+E34*10/3)/E$3,E34*10/3*(1-0.1*C$3)),IF(D34&gt;10,D34*0.9,D34))</f>
        <v>22.8</v>
      </c>
      <c r="G34" s="54">
        <v>22.4</v>
      </c>
      <c r="H34" s="51">
        <f>IF(G34&gt;0,IF(F34&gt;0,(F34*E$3+G34*10/3)/G$3,G34*10/3*(1-0.1*E$3)),IF(F34&gt;10,F34*0.9,F34))</f>
        <v>40.088888888888896</v>
      </c>
      <c r="I34" s="54"/>
      <c r="J34" s="51">
        <f>IF(I34&gt;0,IF(H34&gt;0,(H34*G$3+I34*10/3)/I$3,I34*10/3*(1-0.1*G$3)),IF(H34&gt;10,H34*0.9,H34))</f>
        <v>36.080000000000005</v>
      </c>
      <c r="K34" s="55"/>
      <c r="L34" s="51">
        <f>IF(K34&gt;0,IF(J34&gt;0,(J34*I$3+K34*10/3)/K$3,K34*10/3*(1-0.1*I$3)),IF(J34&gt;10,J34*0.9,J34))</f>
        <v>32.472000000000008</v>
      </c>
      <c r="M34" s="55"/>
      <c r="N34" s="51">
        <f>IF(M34&gt;0,IF(L34&gt;0,(L34*K$3+M34*10/3)/M$3,M34*10/3*(1-0.1*K$3)),IF(L34&gt;10,L34*0.9,L34))</f>
        <v>29.224800000000009</v>
      </c>
      <c r="O34" s="72">
        <v>24.5</v>
      </c>
      <c r="P34" s="46">
        <f>IF(O34&gt;0,IF(N34&gt;0,(N34*M$3+O34*10/3)/O$3,O34*10/3*(1-0.1*M$3)),IF(N34&gt;10,N34*0.9,N34))</f>
        <v>36.716495238095249</v>
      </c>
      <c r="Q34" s="55"/>
      <c r="R34" s="64">
        <f>IF(Q34&gt;0,IF(P34&gt;0,(P34*O$3+Q34*10/3)/Q$3,Q34*10/3*(1-0.1*O$3)),IF(P34&gt;10,P34*0.9,P34))</f>
        <v>33.044845714285728</v>
      </c>
      <c r="S34" s="57"/>
      <c r="T34" s="46">
        <f>IF(S34&gt;0,IF(R34&gt;0,(R34*Q$3+S34*10/3)/S$3,S34*10/3*(1-0.1*Q$3)),IF(R34&gt;10,R34*0.9,R34))</f>
        <v>29.740361142857157</v>
      </c>
      <c r="U34" s="65"/>
      <c r="V34" s="59">
        <f t="shared" si="1"/>
        <v>26.76632502857144</v>
      </c>
      <c r="W34" s="3"/>
      <c r="X34" s="3"/>
    </row>
    <row r="35" spans="1:24" ht="36" thickBot="1" x14ac:dyDescent="0.5">
      <c r="A35" s="345">
        <f t="shared" si="0"/>
        <v>31</v>
      </c>
      <c r="B35" s="381" t="s">
        <v>70</v>
      </c>
      <c r="C35" s="66"/>
      <c r="D35" s="64">
        <f>C35/3*10</f>
        <v>0</v>
      </c>
      <c r="E35" s="382">
        <v>20.5</v>
      </c>
      <c r="F35" s="64">
        <f>IF(E35&gt;0,IF(D35&gt;0,(D35*C$3+E35*10/3)/E$3,E35*10/3*(1-0.1*C$3)),IF(D35&gt;10,D35*0.9,D35))</f>
        <v>61.5</v>
      </c>
      <c r="G35" s="66"/>
      <c r="H35" s="46">
        <f>IF(G35&gt;0,IF(F35&gt;0,(F35*E$3+G35*10/3)/G$3,G35*10/3*(1-0.1*E$3)),IF(F35&gt;10,F35*0.9,F35))</f>
        <v>55.35</v>
      </c>
      <c r="I35" s="61"/>
      <c r="J35" s="46">
        <f>IF(I35&gt;0,IF(H35&gt;0,(H35*G$3+I35*10/3)/I$3,I35*10/3*(1-0.1*G$3)),IF(H35&gt;10,H35*0.9,H35))</f>
        <v>49.815000000000005</v>
      </c>
      <c r="K35" s="60"/>
      <c r="L35" s="46">
        <f>IF(K35&gt;0,IF(J35&gt;0,(J35*I$3+K35*10/3)/K$3,K35*10/3*(1-0.1*I$3)),IF(J35&gt;10,J35*0.9,J35))</f>
        <v>44.833500000000008</v>
      </c>
      <c r="M35" s="60"/>
      <c r="N35" s="46">
        <f>IF(M35&gt;0,IF(L35&gt;0,(L35*K$3+M35*10/3)/M$3,M35*10/3*(1-0.1*K$3)),IF(L35&gt;10,L35*0.9,L35))</f>
        <v>40.350150000000006</v>
      </c>
      <c r="O35" s="67"/>
      <c r="P35" s="32">
        <f>IF(O35&gt;0,IF(N35&gt;0,(N35*M$3+O35*10/3)/O$3,O35*10/3*(1-0.1*M$3)),IF(N35&gt;10,N35*0.9,N35))</f>
        <v>36.315135000000005</v>
      </c>
      <c r="Q35" s="60"/>
      <c r="R35" s="46">
        <f>IF(Q35&gt;0,IF(P35&gt;0,(P35*O$3+Q35*10/3)/Q$3,Q35*10/3*(1-0.1*O$3)),IF(P35&gt;10,P35*0.9,P35))</f>
        <v>32.683621500000008</v>
      </c>
      <c r="S35" s="34"/>
      <c r="T35" s="36">
        <f>IF(S35&gt;0,IF(R35&gt;0,(R35*Q$3+S35*10/3)/S$3,S35*10/3*(1-0.1*Q$3)),IF(R35&gt;10,R35*0.9,R35))</f>
        <v>29.415259350000007</v>
      </c>
      <c r="U35" s="37"/>
      <c r="V35" s="38">
        <f t="shared" si="1"/>
        <v>26.473733415000005</v>
      </c>
      <c r="W35" s="3"/>
      <c r="X35" s="3"/>
    </row>
    <row r="36" spans="1:24" ht="36" thickBot="1" x14ac:dyDescent="0.5">
      <c r="A36" s="83">
        <f t="shared" si="0"/>
        <v>32</v>
      </c>
      <c r="B36" s="354" t="s">
        <v>62</v>
      </c>
      <c r="C36" s="41">
        <v>17.899999999999999</v>
      </c>
      <c r="D36" s="51">
        <f>C36/3*10</f>
        <v>59.666666666666657</v>
      </c>
      <c r="E36" s="41"/>
      <c r="F36" s="42">
        <f>IF(E36&gt;0,IF(D36&gt;0,(D36*C$3+E36*10/3)/E$3,E36*10/3*(1-0.1*C$3)),IF(D36&gt;10,D36*0.9,D36))</f>
        <v>53.699999999999996</v>
      </c>
      <c r="G36" s="41"/>
      <c r="H36" s="42">
        <f>IF(G36&gt;0,IF(F36&gt;0,(F36*E$3+G36*10/3)/G$3,G36*10/3*(1-0.1*E$3)),IF(F36&gt;10,F36*0.9,F36))</f>
        <v>48.33</v>
      </c>
      <c r="I36" s="41"/>
      <c r="J36" s="42">
        <f>IF(I36&gt;0,IF(H36&gt;0,(H36*G$3+I36*10/3)/I$3,I36*10/3*(1-0.1*G$3)),IF(H36&gt;10,H36*0.9,H36))</f>
        <v>43.497</v>
      </c>
      <c r="K36" s="41"/>
      <c r="L36" s="46">
        <f>IF(K36&gt;0,IF(J36&gt;0,(J36*I$3+K36*10/3)/K$3,K36*10/3*(1-0.1*I$3)),IF(J36&gt;10,J36*0.9,J36))</f>
        <v>39.147300000000001</v>
      </c>
      <c r="M36" s="44"/>
      <c r="N36" s="42">
        <f>IF(M36&gt;0,IF(L36&gt;0,(L36*K$3+M36*10/3)/M$3,M36*10/3*(1-0.1*K$3)),IF(L36&gt;10,L36*0.9,L36))</f>
        <v>35.232570000000003</v>
      </c>
      <c r="O36" s="45"/>
      <c r="P36" s="46">
        <f>IF(O36&gt;0,IF(N36&gt;0,(N36*M$3+O36*10/3)/O$3,O36*10/3*(1-0.1*M$3)),IF(N36&gt;10,N36*0.9,N36))</f>
        <v>31.709313000000002</v>
      </c>
      <c r="Q36" s="44"/>
      <c r="R36" s="46">
        <f>IF(Q36&gt;0,IF(P36&gt;0,(P36*O$3+Q36*10/3)/Q$3,Q36*10/3*(1-0.1*O$3)),IF(P36&gt;10,P36*0.9,P36))</f>
        <v>28.538381700000002</v>
      </c>
      <c r="S36" s="44"/>
      <c r="T36" s="42">
        <f>IF(S36&gt;0,IF(R36&gt;0,(R36*Q$3+S36*10/3)/S$3,S36*10/3*(1-0.1*Q$3)),IF(R36&gt;10,R36*0.9,R36))</f>
        <v>25.684543530000003</v>
      </c>
      <c r="U36" s="47"/>
      <c r="V36" s="48">
        <f t="shared" si="1"/>
        <v>23.116089177000003</v>
      </c>
      <c r="W36" s="3"/>
      <c r="X36" s="3"/>
    </row>
    <row r="37" spans="1:24" ht="36" thickBot="1" x14ac:dyDescent="0.5">
      <c r="A37" s="83">
        <f t="shared" si="0"/>
        <v>33</v>
      </c>
      <c r="B37" s="369" t="s">
        <v>75</v>
      </c>
      <c r="C37" s="41"/>
      <c r="D37" s="51">
        <f>C37/3*10</f>
        <v>0</v>
      </c>
      <c r="E37" s="41">
        <v>17</v>
      </c>
      <c r="F37" s="42">
        <f>IF(E37&gt;0,IF(D37&gt;0,(D37*C$3+E37*10/3)/E$3,E37*10/3*(1-0.1*C$3)),IF(D37&gt;10,D37*0.9,D37))</f>
        <v>51</v>
      </c>
      <c r="G37" s="41"/>
      <c r="H37" s="42">
        <f>IF(G37&gt;0,IF(F37&gt;0,(F37*E$3+G37*10/3)/G$3,G37*10/3*(1-0.1*E$3)),IF(F37&gt;10,F37*0.9,F37))</f>
        <v>45.9</v>
      </c>
      <c r="I37" s="44"/>
      <c r="J37" s="42">
        <f>IF(I37&gt;0,IF(H37&gt;0,(H37*G$3+I37*10/3)/I$3,I37*10/3*(1-0.1*G$3)),IF(H37&gt;10,H37*0.9,H37))</f>
        <v>41.31</v>
      </c>
      <c r="K37" s="41"/>
      <c r="L37" s="46">
        <f>IF(K37&gt;0,IF(J37&gt;0,(J37*I$3+K37*10/3)/K$3,K37*10/3*(1-0.1*I$3)),IF(J37&gt;10,J37*0.9,J37))</f>
        <v>37.179000000000002</v>
      </c>
      <c r="M37" s="41"/>
      <c r="N37" s="42">
        <f>IF(M37&gt;0,IF(L37&gt;0,(L37*K$3+M37*10/3)/M$3,M37*10/3*(1-0.1*K$3)),IF(L37&gt;10,L37*0.9,L37))</f>
        <v>33.461100000000002</v>
      </c>
      <c r="O37" s="45"/>
      <c r="P37" s="46">
        <f>IF(O37&gt;0,IF(N37&gt;0,(N37*M$3+O37*10/3)/O$3,O37*10/3*(1-0.1*M$3)),IF(N37&gt;10,N37*0.9,N37))</f>
        <v>30.114990000000002</v>
      </c>
      <c r="Q37" s="44"/>
      <c r="R37" s="46">
        <f>IF(Q37&gt;0,IF(P37&gt;0,(P37*O$3+Q37*10/3)/Q$3,Q37*10/3*(1-0.1*O$3)),IF(P37&gt;10,P37*0.9,P37))</f>
        <v>27.103491000000002</v>
      </c>
      <c r="S37" s="44"/>
      <c r="T37" s="49">
        <f>IF(S37&gt;0,IF(R37&gt;0,(R37*Q$3+S37*10/3)/S$3,S37*10/3*(1-0.1*Q$3)),IF(R37&gt;10,R37*0.9,R37))</f>
        <v>24.393141900000003</v>
      </c>
      <c r="U37" s="47"/>
      <c r="V37" s="48">
        <f t="shared" ref="V37:V68" si="2">IF(U37&gt;0,IF(T37&gt;0,(T37*S$3+U37*10/3)/U$3,U37*10/3*(1-0.1*S$3)),IF(T37&gt;10,T37*0.9,T37))</f>
        <v>21.953827710000002</v>
      </c>
      <c r="W37" s="3"/>
      <c r="X37" s="3"/>
    </row>
    <row r="38" spans="1:24" ht="35.25" x14ac:dyDescent="0.45">
      <c r="A38" s="83">
        <f t="shared" si="0"/>
        <v>34</v>
      </c>
      <c r="B38" s="278" t="s">
        <v>89</v>
      </c>
      <c r="C38" s="41"/>
      <c r="D38" s="42">
        <f>C38/3*10</f>
        <v>0</v>
      </c>
      <c r="E38" s="41"/>
      <c r="F38" s="42">
        <f>IF(E38&gt;0,IF(D38&gt;0,(D38*C$3+E38*10/3)/E$3,E38*10/3*(1-0.1*C$3)),IF(D38&gt;10,D38*0.9,D38))</f>
        <v>0</v>
      </c>
      <c r="G38" s="44"/>
      <c r="H38" s="42">
        <f>IF(G38&gt;0,IF(F38&gt;0,(F38*E$3+G38*10/3)/G$3,G38*10/3*(1-0.1*E$3)),IF(F38&gt;10,F38*0.9,F38))</f>
        <v>0</v>
      </c>
      <c r="I38" s="41"/>
      <c r="J38" s="42">
        <f>IF(I38&gt;0,IF(H38&gt;0,(H38*G$3+I38*10/3)/I$3,I38*10/3*(1-0.1*G$3)),IF(H38&gt;10,H38*0.9,H38))</f>
        <v>0</v>
      </c>
      <c r="K38" s="41"/>
      <c r="L38" s="46">
        <f>IF(K38&gt;0,IF(J38&gt;0,(J38*I$3+K38*10/3)/K$3,K38*10/3*(1-0.1*I$3)),IF(J38&gt;10,J38*0.9,J38))</f>
        <v>0</v>
      </c>
      <c r="M38" s="44"/>
      <c r="N38" s="42">
        <f>IF(M38&gt;0,IF(L38&gt;0,(L38*K$3+M38*10/3)/M$3,M38*10/3*(1-0.1*K$3)),IF(L38&gt;10,L38*0.9,L38))</f>
        <v>0</v>
      </c>
      <c r="O38" s="45">
        <v>22.5</v>
      </c>
      <c r="P38" s="46">
        <f>IF(O38&gt;0,IF(N38&gt;0,(N38*M$3+O38*10/3)/O$3,O38*10/3*(1-0.1*M$3)),IF(N38&gt;10,N38*0.9,N38))</f>
        <v>29.999999999999993</v>
      </c>
      <c r="Q38" s="44"/>
      <c r="R38" s="46">
        <f>IF(Q38&gt;0,IF(P38&gt;0,(P38*O$3+Q38*10/3)/Q$3,Q38*10/3*(1-0.1*O$3)),IF(P38&gt;10,P38*0.9,P38))</f>
        <v>26.999999999999993</v>
      </c>
      <c r="S38" s="44"/>
      <c r="T38" s="42">
        <f>IF(S38&gt;0,IF(R38&gt;0,(R38*Q$3+S38*10/3)/S$3,S38*10/3*(1-0.1*Q$3)),IF(R38&gt;10,R38*0.9,R38))</f>
        <v>24.299999999999994</v>
      </c>
      <c r="U38" s="47"/>
      <c r="V38" s="48">
        <f t="shared" si="2"/>
        <v>21.869999999999994</v>
      </c>
      <c r="W38" s="3"/>
      <c r="X38" s="3"/>
    </row>
    <row r="39" spans="1:24" ht="36" thickBot="1" x14ac:dyDescent="0.5">
      <c r="A39" s="346">
        <f t="shared" si="0"/>
        <v>35</v>
      </c>
      <c r="B39" s="434" t="s">
        <v>101</v>
      </c>
      <c r="C39" s="54"/>
      <c r="D39" s="51">
        <f>C39/3*10</f>
        <v>0</v>
      </c>
      <c r="E39" s="54"/>
      <c r="F39" s="51">
        <f>IF(E39&gt;0,IF(D39&gt;0,(D39*C$3+E39*10/3)/E$3,E39*10/3*(1-0.1*C$3)),IF(D39&gt;10,D39*0.9,D39))</f>
        <v>0</v>
      </c>
      <c r="G39" s="54"/>
      <c r="H39" s="42">
        <f>IF(G39&gt;0,IF(F39&gt;0,(F39*E$3+G39*10/3)/G$3,G39*10/3*(1-0.1*E$3)),IF(F39&gt;10,F39*0.9,F39))</f>
        <v>0</v>
      </c>
      <c r="I39" s="54"/>
      <c r="J39" s="42">
        <f>IF(I39&gt;0,IF(H39&gt;0,(H39*G$3+I39*10/3)/I$3,I39*10/3*(1-0.1*G$3)),IF(H39&gt;10,H39*0.9,H39))</f>
        <v>0</v>
      </c>
      <c r="K39" s="54"/>
      <c r="L39" s="64">
        <f>IF(K39&gt;0,IF(J39&gt;0,(J39*I$3+K39*10/3)/K$3,K39*10/3*(1-0.1*I$3)),IF(J39&gt;10,J39*0.9,J39))</f>
        <v>0</v>
      </c>
      <c r="M39" s="78"/>
      <c r="N39" s="53">
        <f>IF(M39&gt;0,IF(L39&gt;0,(L39*K$3+M39*10/3)/M$3,M39*10/3*(1-0.1*K$3)),IF(L39&gt;10,L39*0.9,L39))</f>
        <v>0</v>
      </c>
      <c r="O39" s="56"/>
      <c r="P39" s="46">
        <f>IF(O39&gt;0,IF(N39&gt;0,(N39*M$3+O39*10/3)/O$3,O39*10/3*(1-0.1*M$3)),IF(N39&gt;10,N39*0.9,N39))</f>
        <v>0</v>
      </c>
      <c r="Q39" s="57"/>
      <c r="R39" s="49">
        <f>IF(Q39&gt;0,IF(P39&gt;0,(P39*O$3+Q39*10/3)/Q$3,Q39*10/3*(1-0.1*O$3)),IF(P39&gt;10,P39*0.9,P39))</f>
        <v>0</v>
      </c>
      <c r="S39" s="55">
        <v>34.5</v>
      </c>
      <c r="T39" s="46">
        <f>IF(S39&gt;0,IF(R39&gt;0,(R39*Q$3+S39*10/3)/S$3,S39*10/3*(1-0.1*Q$3)),IF(R39&gt;10,R39*0.9,R39))</f>
        <v>22.999999999999996</v>
      </c>
      <c r="U39" s="58"/>
      <c r="V39" s="59">
        <f t="shared" si="2"/>
        <v>20.699999999999996</v>
      </c>
      <c r="W39" s="3"/>
      <c r="X39" s="3"/>
    </row>
    <row r="40" spans="1:24" ht="36" thickBot="1" x14ac:dyDescent="0.5">
      <c r="A40" s="345">
        <f t="shared" si="0"/>
        <v>36</v>
      </c>
      <c r="B40" s="435" t="s">
        <v>90</v>
      </c>
      <c r="C40" s="31"/>
      <c r="D40" s="51">
        <f>C40/3*10</f>
        <v>0</v>
      </c>
      <c r="E40" s="31"/>
      <c r="F40" s="51">
        <f>IF(E40&gt;0,IF(D40&gt;0,(D40*C$3+E40*10/3)/E$3,E40*10/3*(1-0.1*C$3)),IF(D40&gt;10,D40*0.9,D40))</f>
        <v>0</v>
      </c>
      <c r="G40" s="31"/>
      <c r="H40" s="42">
        <f>IF(G40&gt;0,IF(F40&gt;0,(F40*E$3+G40*10/3)/G$3,G40*10/3*(1-0.1*E$3)),IF(F40&gt;10,F40*0.9,F40))</f>
        <v>0</v>
      </c>
      <c r="I40" s="34"/>
      <c r="J40" s="42">
        <f>IF(I40&gt;0,IF(H40&gt;0,(H40*G$3+I40*10/3)/I$3,I40*10/3*(1-0.1*G$3)),IF(H40&gt;10,H40*0.9,H40))</f>
        <v>0</v>
      </c>
      <c r="K40" s="31"/>
      <c r="L40" s="64">
        <f>IF(K40&gt;0,IF(J40&gt;0,(J40*I$3+K40*10/3)/K$3,K40*10/3*(1-0.1*I$3)),IF(J40&gt;10,J40*0.9,J40))</f>
        <v>0</v>
      </c>
      <c r="M40" s="34">
        <v>16.5</v>
      </c>
      <c r="N40" s="32">
        <f>IF(M40&gt;0,IF(L40&gt;0,(L40*K$3+M40*10/3)/M$3,M40*10/3*(1-0.1*K$3)),IF(L40&gt;10,L40*0.9,L40))</f>
        <v>27.5</v>
      </c>
      <c r="O40" s="34"/>
      <c r="P40" s="32">
        <f>IF(O40&gt;0,IF(N40&gt;0,(N40*M$3+O40*10/3)/O$3,O40*10/3*(1-0.1*M$3)),IF(N40&gt;10,N40*0.9,N40))</f>
        <v>24.75</v>
      </c>
      <c r="Q40" s="34"/>
      <c r="R40" s="32">
        <f>IF(Q40&gt;0,IF(P40&gt;0,(P40*O$3+Q40*10/3)/Q$3,Q40*10/3*(1-0.1*O$3)),IF(P40&gt;10,P40*0.9,P40))</f>
        <v>22.275000000000002</v>
      </c>
      <c r="S40" s="34"/>
      <c r="T40" s="36">
        <f>IF(S40&gt;0,IF(R40&gt;0,(R40*Q$3+S40*10/3)/S$3,S40*10/3*(1-0.1*Q$3)),IF(R40&gt;10,R40*0.9,R40))</f>
        <v>20.047500000000003</v>
      </c>
      <c r="U40" s="37"/>
      <c r="V40" s="38">
        <f t="shared" si="2"/>
        <v>18.042750000000002</v>
      </c>
      <c r="W40" s="3"/>
      <c r="X40" s="3"/>
    </row>
    <row r="41" spans="1:24" ht="36" thickBot="1" x14ac:dyDescent="0.5">
      <c r="A41" s="83">
        <f t="shared" si="0"/>
        <v>37</v>
      </c>
      <c r="B41" s="278" t="s">
        <v>83</v>
      </c>
      <c r="C41" s="41"/>
      <c r="D41" s="51">
        <f>C41/3*10</f>
        <v>0</v>
      </c>
      <c r="E41" s="41"/>
      <c r="F41" s="51">
        <f>IF(E41&gt;0,IF(D41&gt;0,(D41*C$3+E41*10/3)/E$3,E41*10/3*(1-0.1*C$3)),IF(D41&gt;10,D41*0.9,D41))</f>
        <v>0</v>
      </c>
      <c r="G41" s="41">
        <v>13.6</v>
      </c>
      <c r="H41" s="42">
        <f>IF(G41&gt;0,IF(F41&gt;0,(F41*E$3+G41*10/3)/G$3,G41*10/3*(1-0.1*E$3)),IF(F41&gt;10,F41*0.9,F41))</f>
        <v>36.266666666666673</v>
      </c>
      <c r="I41" s="41"/>
      <c r="J41" s="42">
        <f>IF(I41&gt;0,IF(H41&gt;0,(H41*G$3+I41*10/3)/I$3,I41*10/3*(1-0.1*G$3)),IF(H41&gt;10,H41*0.9,H41))</f>
        <v>32.640000000000008</v>
      </c>
      <c r="K41" s="41"/>
      <c r="L41" s="64">
        <f>IF(K41&gt;0,IF(J41&gt;0,(J41*I$3+K41*10/3)/K$3,K41*10/3*(1-0.1*I$3)),IF(J41&gt;10,J41*0.9,J41))</f>
        <v>29.376000000000008</v>
      </c>
      <c r="M41" s="44"/>
      <c r="N41" s="42">
        <f>IF(M41&gt;0,IF(L41&gt;0,(L41*K$3+M41*10/3)/M$3,M41*10/3*(1-0.1*K$3)),IF(L41&gt;10,L41*0.9,L41))</f>
        <v>26.438400000000009</v>
      </c>
      <c r="O41" s="44"/>
      <c r="P41" s="46">
        <f>IF(O41&gt;0,IF(N41&gt;0,(N41*M$3+O41*10/3)/O$3,O41*10/3*(1-0.1*M$3)),IF(N41&gt;10,N41*0.9,N41))</f>
        <v>23.794560000000008</v>
      </c>
      <c r="Q41" s="44"/>
      <c r="R41" s="46">
        <f>IF(Q41&gt;0,IF(P41&gt;0,(P41*O$3+Q41*10/3)/Q$3,Q41*10/3*(1-0.1*O$3)),IF(P41&gt;10,P41*0.9,P41))</f>
        <v>21.415104000000007</v>
      </c>
      <c r="S41" s="44"/>
      <c r="T41" s="42">
        <f>IF(S41&gt;0,IF(R41&gt;0,(R41*Q$3+S41*10/3)/S$3,S41*10/3*(1-0.1*Q$3)),IF(R41&gt;10,R41*0.9,R41))</f>
        <v>19.273593600000005</v>
      </c>
      <c r="U41" s="47"/>
      <c r="V41" s="48">
        <f t="shared" si="2"/>
        <v>17.346234240000005</v>
      </c>
      <c r="W41" s="3"/>
      <c r="X41" s="3"/>
    </row>
    <row r="42" spans="1:24" ht="36" thickBot="1" x14ac:dyDescent="0.5">
      <c r="A42" s="83">
        <f t="shared" si="0"/>
        <v>38</v>
      </c>
      <c r="B42" s="349" t="s">
        <v>98</v>
      </c>
      <c r="C42" s="41"/>
      <c r="D42" s="51">
        <f>C42/3*10</f>
        <v>0</v>
      </c>
      <c r="E42" s="41"/>
      <c r="F42" s="51">
        <f>IF(E42&gt;0,IF(D42&gt;0,(D42*C$3+E42*10/3)/E$3,E42*10/3*(1-0.1*C$3)),IF(D42&gt;10,D42*0.9,D42))</f>
        <v>0</v>
      </c>
      <c r="G42" s="41"/>
      <c r="H42" s="42">
        <f>IF(G42&gt;0,IF(F42&gt;0,(F42*E$3+G42*10/3)/G$3,G42*10/3*(1-0.1*E$3)),IF(F42&gt;10,F42*0.9,F42))</f>
        <v>0</v>
      </c>
      <c r="I42" s="41"/>
      <c r="J42" s="42">
        <f>IF(I42&gt;0,IF(H42&gt;0,(H42*G$3+I42*10/3)/I$3,I42*10/3*(1-0.1*G$3)),IF(H42&gt;10,H42*0.9,H42))</f>
        <v>0</v>
      </c>
      <c r="K42" s="41"/>
      <c r="L42" s="42">
        <f>IF(K42&gt;0,IF(J42&gt;0,(J42*I$3+K42*10/3)/K$3,K42*10/3*(1-0.1*I$3)),IF(J42&gt;10,J42*0.9,J42))</f>
        <v>0</v>
      </c>
      <c r="M42" s="44"/>
      <c r="N42" s="42">
        <f>IF(M42&gt;0,IF(L42&gt;0,(L42*K$3+M42*10/3)/M$3,M42*10/3*(1-0.1*K$3)),IF(L42&gt;10,L42*0.9,L42))</f>
        <v>0</v>
      </c>
      <c r="O42" s="44"/>
      <c r="P42" s="46">
        <f>IF(O42&gt;0,IF(N42&gt;0,(N42*M$3+O42*10/3)/O$3,O42*10/3*(1-0.1*M$3)),IF(N42&gt;10,N42*0.9,N42))</f>
        <v>0</v>
      </c>
      <c r="Q42" s="44">
        <v>21</v>
      </c>
      <c r="R42" s="46">
        <f>IF(Q42&gt;0,IF(P42&gt;0,(P42*O$3+Q42*10/3)/Q$3,Q42*10/3*(1-0.1*O$3)),IF(P42&gt;10,P42*0.9,P42))</f>
        <v>20.999999999999996</v>
      </c>
      <c r="S42" s="44"/>
      <c r="T42" s="49">
        <f>IF(S42&gt;0,IF(R42&gt;0,(R42*Q$3+S42*10/3)/S$3,S42*10/3*(1-0.1*Q$3)),IF(R42&gt;10,R42*0.9,R42))</f>
        <v>18.899999999999999</v>
      </c>
      <c r="U42" s="47"/>
      <c r="V42" s="48">
        <f t="shared" si="2"/>
        <v>17.009999999999998</v>
      </c>
      <c r="W42" s="3"/>
      <c r="X42" s="3"/>
    </row>
    <row r="43" spans="1:24" ht="36" thickBot="1" x14ac:dyDescent="0.5">
      <c r="A43" s="83">
        <f t="shared" si="0"/>
        <v>39</v>
      </c>
      <c r="B43" s="278"/>
      <c r="C43" s="41"/>
      <c r="D43" s="51">
        <f>C43/3*10</f>
        <v>0</v>
      </c>
      <c r="E43" s="41"/>
      <c r="F43" s="51">
        <f>IF(E43&gt;0,IF(D43&gt;0,(D43*C$3+E43*10/3)/E$3,E43*10/3*(1-0.1*C$3)),IF(D43&gt;10,D43*0.9,D43))</f>
        <v>0</v>
      </c>
      <c r="G43" s="44"/>
      <c r="H43" s="42">
        <f>IF(G43&gt;0,IF(F43&gt;0,(F43*E$3+G43*10/3)/G$3,G43*10/3*(1-0.1*E$3)),IF(F43&gt;10,F43*0.9,F43))</f>
        <v>0</v>
      </c>
      <c r="I43" s="41"/>
      <c r="J43" s="42">
        <f>IF(I43&gt;0,IF(H43&gt;0,(H43*G$3+I43*10/3)/I$3,I43*10/3*(1-0.1*G$3)),IF(H43&gt;10,H43*0.9,H43))</f>
        <v>0</v>
      </c>
      <c r="K43" s="44"/>
      <c r="L43" s="42">
        <f>IF(K43&gt;0,IF(J43&gt;0,(J43*I$3+K43*10/3)/K$3,K43*10/3*(1-0.1*I$3)),IF(J43&gt;10,J43*0.9,J43))</f>
        <v>0</v>
      </c>
      <c r="M43" s="68"/>
      <c r="N43" s="42">
        <f>IF(M43&gt;0,IF(L43&gt;0,(L43*K$3+M43*10/3)/M$3,M43*10/3*(1-0.1*K$3)),IF(L43&gt;10,L43*0.9,L43))</f>
        <v>0</v>
      </c>
      <c r="O43" s="44"/>
      <c r="P43" s="46">
        <f>IF(O43&gt;0,IF(N43&gt;0,(N43*M$3+O43*10/3)/O$3,O43*10/3*(1-0.1*M$3)),IF(N43&gt;10,N43*0.9,N43))</f>
        <v>0</v>
      </c>
      <c r="Q43" s="44"/>
      <c r="R43" s="46">
        <f>IF(Q43&gt;0,IF(P43&gt;0,(P43*O$3+Q43*10/3)/Q$3,Q43*10/3*(1-0.1*O$3)),IF(P43&gt;10,P43*0.9,P43))</f>
        <v>0</v>
      </c>
      <c r="S43" s="44"/>
      <c r="T43" s="42">
        <f>IF(S43&gt;0,IF(R43&gt;0,(R43*Q$3+S43*10/3)/S$3,S43*10/3*(1-0.1*Q$3)),IF(R43&gt;10,R43*0.9,R43))</f>
        <v>0</v>
      </c>
      <c r="U43" s="47"/>
      <c r="V43" s="48">
        <f t="shared" si="2"/>
        <v>0</v>
      </c>
      <c r="W43" s="3"/>
      <c r="X43" s="3"/>
    </row>
    <row r="44" spans="1:24" ht="36" thickBot="1" x14ac:dyDescent="0.5">
      <c r="A44" s="84">
        <f t="shared" si="0"/>
        <v>40</v>
      </c>
      <c r="B44" s="358"/>
      <c r="C44" s="54"/>
      <c r="D44" s="51">
        <f>C44/3*10</f>
        <v>0</v>
      </c>
      <c r="E44" s="54"/>
      <c r="F44" s="51">
        <f>IF(E44&gt;0,IF(D44&gt;0,(D44*C$3+E44*10/3)/E$3,E44*10/3*(1-0.1*C$3)),IF(D44&gt;10,D44*0.9,D44))</f>
        <v>0</v>
      </c>
      <c r="G44" s="54"/>
      <c r="H44" s="42">
        <f>IF(G44&gt;0,IF(F44&gt;0,(F44*E$3+G44*10/3)/G$3,G44*10/3*(1-0.1*E$3)),IF(F44&gt;10,F44*0.9,F44))</f>
        <v>0</v>
      </c>
      <c r="I44" s="54"/>
      <c r="J44" s="42">
        <f>IF(I44&gt;0,IF(H44&gt;0,(H44*G$3+I44*10/3)/I$3,I44*10/3*(1-0.1*G$3)),IF(H44&gt;10,H44*0.9,H44))</f>
        <v>0</v>
      </c>
      <c r="K44" s="54"/>
      <c r="L44" s="42">
        <f>IF(K44&gt;0,IF(J44&gt;0,(J44*I$3+K44*10/3)/K$3,K44*10/3*(1-0.1*I$3)),IF(J44&gt;10,J44*0.9,J44))</f>
        <v>0</v>
      </c>
      <c r="M44" s="55"/>
      <c r="N44" s="42">
        <f>IF(M44&gt;0,IF(L44&gt;0,(L44*K$3+M44*10/3)/M$3,M44*10/3*(1-0.1*K$3)),IF(L44&gt;10,L44*0.9,L44))</f>
        <v>0</v>
      </c>
      <c r="O44" s="98"/>
      <c r="P44" s="64">
        <f>IF(O44&gt;0,IF(N44&gt;0,(N44*M$3+O44*10/3)/O$3,O44*10/3*(1-0.1*M$3)),IF(N44&gt;10,N44*0.9,N44))</f>
        <v>0</v>
      </c>
      <c r="Q44" s="55"/>
      <c r="R44" s="64">
        <f>IF(Q44&gt;0,IF(P44&gt;0,(P44*O$3+Q44*10/3)/Q$3,Q44*10/3*(1-0.1*O$3)),IF(P44&gt;10,P44*0.9,P44))</f>
        <v>0</v>
      </c>
      <c r="S44" s="55"/>
      <c r="T44" s="64">
        <f>IF(S44&gt;0,IF(R44&gt;0,(R44*Q$3+S44*10/3)/S$3,S44*10/3*(1-0.1*Q$3)),IF(R44&gt;10,R44*0.9,R44))</f>
        <v>0</v>
      </c>
      <c r="U44" s="58">
        <v>22.1</v>
      </c>
      <c r="V44" s="59">
        <f t="shared" si="2"/>
        <v>7.3666666666666654</v>
      </c>
      <c r="W44" s="3"/>
      <c r="X44" s="3"/>
    </row>
    <row r="45" spans="1:24" s="82" customFormat="1" ht="36" thickBot="1" x14ac:dyDescent="0.5">
      <c r="A45" s="344">
        <f t="shared" si="0"/>
        <v>41</v>
      </c>
      <c r="B45" s="350"/>
      <c r="C45" s="31"/>
      <c r="D45" s="51">
        <f>C45/3*10</f>
        <v>0</v>
      </c>
      <c r="E45" s="31"/>
      <c r="F45" s="51">
        <f>IF(E45&gt;0,IF(D45&gt;0,(D45*C$3+E45*10/3)/E$3,E45*10/3*(1-0.1*C$3)),IF(D45&gt;10,D45*0.9,D45))</f>
        <v>0</v>
      </c>
      <c r="G45" s="31"/>
      <c r="H45" s="42">
        <f>IF(G45&gt;0,IF(F45&gt;0,(F45*E$3+G45*10/3)/G$3,G45*10/3*(1-0.1*E$3)),IF(F45&gt;10,F45*0.9,F45))</f>
        <v>0</v>
      </c>
      <c r="I45" s="31"/>
      <c r="J45" s="42">
        <f>IF(I45&gt;0,IF(H45&gt;0,(H45*G$3+I45*10/3)/I$3,I45*10/3*(1-0.1*G$3)),IF(H45&gt;10,H45*0.9,H45))</f>
        <v>0</v>
      </c>
      <c r="K45" s="359"/>
      <c r="L45" s="42">
        <f>IF(K45&gt;0,IF(J45&gt;0,(J45*I$3+K45*10/3)/K$3,K45*10/3*(1-0.1*I$3)),IF(J45&gt;10,J45*0.9,J45))</f>
        <v>0</v>
      </c>
      <c r="M45" s="66"/>
      <c r="N45" s="42">
        <f>IF(M45&gt;0,IF(L45&gt;0,(L45*K$3+M45*10/3)/M$3,M45*10/3*(1-0.1*K$3)),IF(L45&gt;10,L45*0.9,L45))</f>
        <v>0</v>
      </c>
      <c r="O45" s="67"/>
      <c r="P45" s="32">
        <f>IF(O45&gt;0,IF(N45&gt;0,(N45*M$3+O45*10/3)/O$3,O45*10/3*(1-0.1*M$3)),IF(N45&gt;10,N45*0.9,N45))</f>
        <v>0</v>
      </c>
      <c r="Q45" s="60"/>
      <c r="R45" s="46">
        <f>IF(Q45&gt;0,IF(P45&gt;0,(P45*O$3+Q45*10/3)/Q$3,Q45*10/3*(1-0.1*O$3)),IF(P45&gt;10,P45*0.9,P45))</f>
        <v>0</v>
      </c>
      <c r="S45" s="31"/>
      <c r="T45" s="36">
        <f>IF(S45&gt;0,IF(R45&gt;0,(R45*Q$3+S45*10/3)/S$3,S45*10/3*(1-0.1*Q$3)),IF(R45&gt;10,R45*0.9,R45))</f>
        <v>0</v>
      </c>
      <c r="U45" s="37"/>
      <c r="V45" s="38">
        <f t="shared" si="2"/>
        <v>0</v>
      </c>
    </row>
    <row r="46" spans="1:24" s="82" customFormat="1" ht="36" thickBot="1" x14ac:dyDescent="0.5">
      <c r="A46" s="83">
        <f t="shared" si="0"/>
        <v>42</v>
      </c>
      <c r="B46" s="347"/>
      <c r="C46" s="41"/>
      <c r="D46" s="51">
        <f t="shared" ref="D42:D46" si="3">C46/3*10</f>
        <v>0</v>
      </c>
      <c r="E46" s="41"/>
      <c r="F46" s="51">
        <f t="shared" ref="F42:F46" si="4">IF(E46&gt;0,IF(D46&gt;0,(D46*C$3+E46*10/3)/E$3,E46*10/3*(1-0.1*C$3)),IF(D46&gt;10,D46*0.9,D46))</f>
        <v>0</v>
      </c>
      <c r="G46" s="41"/>
      <c r="H46" s="42">
        <f t="shared" ref="H42:H46" si="5">IF(G46&gt;0,IF(F46&gt;0,(F46*E$3+G46*10/3)/G$3,G46*10/3*(1-0.1*E$3)),IF(F46&gt;10,F46*0.9,F46))</f>
        <v>0</v>
      </c>
      <c r="I46" s="41"/>
      <c r="J46" s="42">
        <f t="shared" ref="J42:J46" si="6">IF(I46&gt;0,IF(H46&gt;0,(H46*G$3+I46*10/3)/I$3,I46*10/3*(1-0.1*G$3)),IF(H46&gt;10,H46*0.9,H46))</f>
        <v>0</v>
      </c>
      <c r="K46" s="41"/>
      <c r="L46" s="42">
        <f t="shared" ref="L42:L46" si="7">IF(K46&gt;0,IF(J46&gt;0,(J46*I$3+K46*10/3)/K$3,K46*10/3*(1-0.1*I$3)),IF(J46&gt;10,J46*0.9,J46))</f>
        <v>0</v>
      </c>
      <c r="M46" s="44"/>
      <c r="N46" s="42">
        <f t="shared" ref="N42:N46" si="8">IF(M46&gt;0,IF(L46&gt;0,(L46*K$3+M46*10/3)/M$3,M46*10/3*(1-0.1*K$3)),IF(L46&gt;10,L46*0.9,L46))</f>
        <v>0</v>
      </c>
      <c r="O46" s="45"/>
      <c r="P46" s="32">
        <f t="shared" ref="P42:P46" si="9">IF(O46&gt;0,IF(N46&gt;0,(N46*M$3+O46*10/3)/O$3,O46*10/3*(1-0.1*M$3)),IF(N46&gt;10,N46*0.9,N46))</f>
        <v>0</v>
      </c>
      <c r="Q46" s="44"/>
      <c r="R46" s="46">
        <f t="shared" ref="R42:R46" si="10">IF(Q46&gt;0,IF(P46&gt;0,(P46*O$3+Q46*10/3)/Q$3,Q46*10/3*(1-0.1*O$3)),IF(P46&gt;10,P46*0.9,P46))</f>
        <v>0</v>
      </c>
      <c r="S46" s="44"/>
      <c r="T46" s="42">
        <f t="shared" ref="T5:T46" si="11">IF(S46&gt;0,IF(R46&gt;0,(R46*Q$3+S46*10/3)/S$3,S46*10/3*(1-0.1*Q$3)),IF(R46&gt;10,R46*0.9,R46))</f>
        <v>0</v>
      </c>
      <c r="U46" s="47">
        <v>16.7</v>
      </c>
      <c r="V46" s="48">
        <f t="shared" si="2"/>
        <v>5.5666666666666655</v>
      </c>
    </row>
    <row r="47" spans="1:24" s="82" customFormat="1" ht="36" thickBot="1" x14ac:dyDescent="0.5">
      <c r="A47" s="83">
        <f t="shared" si="0"/>
        <v>43</v>
      </c>
      <c r="B47" s="76"/>
      <c r="C47" s="77"/>
      <c r="D47" s="51">
        <f t="shared" ref="D47:D53" si="12">C47/3*10</f>
        <v>0</v>
      </c>
      <c r="E47" s="77"/>
      <c r="F47" s="51">
        <f t="shared" ref="F47:F52" si="13">IF(E47&gt;0,IF(D47&gt;0,(D47*C$3+E47*10/3)/E$3,E47*10/3*(1-0.1*C$3)),IF(D47&gt;10,D47*0.9,D47))</f>
        <v>0</v>
      </c>
      <c r="G47" s="41"/>
      <c r="H47" s="42">
        <f t="shared" ref="H47:H53" si="14">IF(G47&gt;0,IF(F47&gt;0,(F47*E$3+G47*10/3)/G$3,G47*10/3*(1-0.1*E$3)),IF(F47&gt;10,F47*0.9,F47))</f>
        <v>0</v>
      </c>
      <c r="I47" s="41"/>
      <c r="J47" s="42">
        <f t="shared" ref="J47:J53" si="15">IF(I47&gt;0,IF(H47&gt;0,(H47*G$3+I47*10/3)/I$3,I47*10/3*(1-0.1*G$3)),IF(H47&gt;10,H47*0.9,H47))</f>
        <v>0</v>
      </c>
      <c r="K47" s="41"/>
      <c r="L47" s="42">
        <f t="shared" ref="L47:L50" si="16">IF(K47&gt;0,IF(J47&gt;0,(J47*I$3+K47*10/3)/K$3,K47*10/3*(1-0.1*I$3)),IF(J47&gt;10,J47*0.9,J47))</f>
        <v>0</v>
      </c>
      <c r="M47" s="41"/>
      <c r="N47" s="42">
        <f t="shared" ref="N47:N53" si="17">IF(M47&gt;0,IF(L47&gt;0,(L47*K$3+M47*10/3)/M$3,M47*10/3*(1-0.1*K$3)),IF(L47&gt;10,L47*0.9,L47))</f>
        <v>0</v>
      </c>
      <c r="O47" s="75"/>
      <c r="P47" s="46">
        <f t="shared" ref="P47:P54" si="18">IF(O47&gt;0,IF(N47&gt;0,(N47*M$3+O47*10/3)/O$3,O47*10/3*(1-0.1*M$3)),IF(N47&gt;10,N47*0.9,N47))</f>
        <v>0</v>
      </c>
      <c r="Q47" s="44"/>
      <c r="R47" s="46">
        <f t="shared" ref="R47:R54" si="19">IF(Q47&gt;0,IF(P47&gt;0,(P47*O$3+Q47*10/3)/Q$3,Q47*10/3*(1-0.1*O$3)),IF(P47&gt;10,P47*0.9,P47))</f>
        <v>0</v>
      </c>
      <c r="S47" s="44"/>
      <c r="T47" s="49">
        <f t="shared" ref="T47:T64" si="20">IF(S47&gt;0,IF(R47&gt;0,(R47*Q$3+S47*10/3)/S$3,S47*10/3*(1-0.1*Q$3)),IF(R47&gt;10,R47*0.9,R47))</f>
        <v>0</v>
      </c>
      <c r="U47" s="47"/>
      <c r="V47" s="48">
        <f t="shared" si="2"/>
        <v>0</v>
      </c>
    </row>
    <row r="48" spans="1:24" s="82" customFormat="1" ht="36" thickBot="1" x14ac:dyDescent="0.5">
      <c r="A48" s="83">
        <f t="shared" si="0"/>
        <v>44</v>
      </c>
      <c r="B48" s="348"/>
      <c r="C48" s="41"/>
      <c r="D48" s="51">
        <f t="shared" si="12"/>
        <v>0</v>
      </c>
      <c r="E48" s="41"/>
      <c r="F48" s="51">
        <f t="shared" si="13"/>
        <v>0</v>
      </c>
      <c r="G48" s="44"/>
      <c r="H48" s="42">
        <f t="shared" si="14"/>
        <v>0</v>
      </c>
      <c r="I48" s="44"/>
      <c r="J48" s="42">
        <f t="shared" si="15"/>
        <v>0</v>
      </c>
      <c r="K48" s="41"/>
      <c r="L48" s="42">
        <f t="shared" si="16"/>
        <v>0</v>
      </c>
      <c r="M48" s="68"/>
      <c r="N48" s="42">
        <f t="shared" si="17"/>
        <v>0</v>
      </c>
      <c r="O48" s="45"/>
      <c r="P48" s="46">
        <f t="shared" si="18"/>
        <v>0</v>
      </c>
      <c r="Q48" s="44"/>
      <c r="R48" s="46">
        <f t="shared" si="19"/>
        <v>0</v>
      </c>
      <c r="S48" s="44"/>
      <c r="T48" s="42">
        <f t="shared" si="20"/>
        <v>0</v>
      </c>
      <c r="U48" s="47"/>
      <c r="V48" s="48">
        <f t="shared" si="2"/>
        <v>0</v>
      </c>
    </row>
    <row r="49" spans="1:24" s="82" customFormat="1" ht="36" thickBot="1" x14ac:dyDescent="0.5">
      <c r="A49" s="84">
        <f t="shared" si="0"/>
        <v>45</v>
      </c>
      <c r="B49" s="62"/>
      <c r="C49" s="54"/>
      <c r="D49" s="51">
        <f t="shared" si="12"/>
        <v>0</v>
      </c>
      <c r="E49" s="54"/>
      <c r="F49" s="51">
        <f t="shared" si="13"/>
        <v>0</v>
      </c>
      <c r="G49" s="54"/>
      <c r="H49" s="42">
        <f t="shared" si="14"/>
        <v>0</v>
      </c>
      <c r="I49" s="54"/>
      <c r="J49" s="42">
        <f t="shared" si="15"/>
        <v>0</v>
      </c>
      <c r="K49" s="54"/>
      <c r="L49" s="42">
        <f t="shared" si="16"/>
        <v>0</v>
      </c>
      <c r="M49" s="55"/>
      <c r="N49" s="42">
        <f t="shared" si="17"/>
        <v>0</v>
      </c>
      <c r="O49" s="353"/>
      <c r="P49" s="46">
        <f t="shared" si="18"/>
        <v>0</v>
      </c>
      <c r="Q49" s="50"/>
      <c r="R49" s="46">
        <f t="shared" si="19"/>
        <v>0</v>
      </c>
      <c r="S49" s="55"/>
      <c r="T49" s="46">
        <f t="shared" si="20"/>
        <v>0</v>
      </c>
      <c r="U49" s="58"/>
      <c r="V49" s="59">
        <f t="shared" si="2"/>
        <v>0</v>
      </c>
    </row>
    <row r="50" spans="1:24" s="87" customFormat="1" ht="36" thickBot="1" x14ac:dyDescent="0.5">
      <c r="A50" s="30">
        <f t="shared" si="0"/>
        <v>46</v>
      </c>
      <c r="B50" s="351"/>
      <c r="C50" s="33"/>
      <c r="D50" s="51">
        <f t="shared" si="12"/>
        <v>0</v>
      </c>
      <c r="E50" s="31"/>
      <c r="F50" s="51">
        <f t="shared" si="13"/>
        <v>0</v>
      </c>
      <c r="G50" s="34"/>
      <c r="H50" s="42">
        <f t="shared" si="14"/>
        <v>0</v>
      </c>
      <c r="I50" s="33"/>
      <c r="J50" s="42">
        <f t="shared" si="15"/>
        <v>0</v>
      </c>
      <c r="K50" s="31"/>
      <c r="L50" s="42">
        <f t="shared" si="16"/>
        <v>0</v>
      </c>
      <c r="M50" s="34"/>
      <c r="N50" s="42">
        <f t="shared" si="17"/>
        <v>0</v>
      </c>
      <c r="O50" s="34"/>
      <c r="P50" s="32">
        <f t="shared" si="18"/>
        <v>0</v>
      </c>
      <c r="Q50" s="34"/>
      <c r="R50" s="32">
        <f t="shared" si="19"/>
        <v>0</v>
      </c>
      <c r="S50" s="60"/>
      <c r="T50" s="36">
        <f t="shared" si="20"/>
        <v>0</v>
      </c>
      <c r="U50" s="61"/>
      <c r="V50" s="38">
        <f t="shared" si="2"/>
        <v>0</v>
      </c>
    </row>
    <row r="51" spans="1:24" s="87" customFormat="1" ht="36" thickBot="1" x14ac:dyDescent="0.5">
      <c r="A51" s="39">
        <v>45</v>
      </c>
      <c r="B51" s="352"/>
      <c r="C51" s="43"/>
      <c r="D51" s="51">
        <f t="shared" si="12"/>
        <v>0</v>
      </c>
      <c r="E51" s="41"/>
      <c r="F51" s="51">
        <f t="shared" si="13"/>
        <v>0</v>
      </c>
      <c r="G51" s="41"/>
      <c r="H51" s="42">
        <f t="shared" si="14"/>
        <v>0</v>
      </c>
      <c r="I51" s="43"/>
      <c r="J51" s="42">
        <f t="shared" si="15"/>
        <v>0</v>
      </c>
      <c r="K51" s="41"/>
      <c r="L51" s="42">
        <f>IF(K51&gt;0,IF(J51&gt;0,(J51*I$3+K51*10/3)/K$3,K51*10/3*(1-0.1*I$3)),IF(J51&gt;10,J51*0.9,J51))</f>
        <v>0</v>
      </c>
      <c r="M51" s="44"/>
      <c r="N51" s="42">
        <f t="shared" si="17"/>
        <v>0</v>
      </c>
      <c r="O51" s="44"/>
      <c r="P51" s="46">
        <f t="shared" si="18"/>
        <v>0</v>
      </c>
      <c r="Q51" s="44"/>
      <c r="R51" s="46">
        <f t="shared" si="19"/>
        <v>0</v>
      </c>
      <c r="S51" s="44"/>
      <c r="T51" s="42">
        <f t="shared" si="20"/>
        <v>0</v>
      </c>
      <c r="U51" s="47"/>
      <c r="V51" s="48">
        <f t="shared" si="2"/>
        <v>0</v>
      </c>
    </row>
    <row r="52" spans="1:24" s="87" customFormat="1" ht="36" thickBot="1" x14ac:dyDescent="0.5">
      <c r="A52" s="39">
        <f t="shared" ref="A52:A59" si="21">A51+1</f>
        <v>46</v>
      </c>
      <c r="B52" s="76"/>
      <c r="C52" s="43"/>
      <c r="D52" s="51">
        <f t="shared" si="12"/>
        <v>0</v>
      </c>
      <c r="E52" s="77"/>
      <c r="F52" s="51">
        <f t="shared" si="13"/>
        <v>0</v>
      </c>
      <c r="G52" s="41"/>
      <c r="H52" s="42">
        <f t="shared" si="14"/>
        <v>0</v>
      </c>
      <c r="I52" s="43"/>
      <c r="J52" s="42">
        <f t="shared" si="15"/>
        <v>0</v>
      </c>
      <c r="K52" s="41"/>
      <c r="L52" s="42">
        <f>IF(K52&gt;0,IF(J52&gt;0,(J52*I$3+K52*10/3)/K$3,K52*10/3*(1-0.1*I$3)),IF(J52&gt;10,J52*0.9,J52))</f>
        <v>0</v>
      </c>
      <c r="M52" s="68"/>
      <c r="N52" s="42">
        <f t="shared" si="17"/>
        <v>0</v>
      </c>
      <c r="O52" s="44"/>
      <c r="P52" s="46">
        <f t="shared" si="18"/>
        <v>0</v>
      </c>
      <c r="Q52" s="44"/>
      <c r="R52" s="46">
        <f t="shared" si="19"/>
        <v>0</v>
      </c>
      <c r="S52" s="44"/>
      <c r="T52" s="49">
        <f t="shared" si="20"/>
        <v>0</v>
      </c>
      <c r="U52" s="47"/>
      <c r="V52" s="48">
        <f t="shared" si="2"/>
        <v>0</v>
      </c>
    </row>
    <row r="53" spans="1:24" s="87" customFormat="1" ht="36" thickBot="1" x14ac:dyDescent="0.5">
      <c r="A53" s="39">
        <f t="shared" si="21"/>
        <v>47</v>
      </c>
      <c r="B53" s="347"/>
      <c r="C53" s="43"/>
      <c r="D53" s="51">
        <f t="shared" si="12"/>
        <v>0</v>
      </c>
      <c r="E53" s="41"/>
      <c r="F53" s="42">
        <f>IF(E53&gt;0,IF(D53&gt;0,(D53*C$3+E53*10/3)/E$3,E53*10/3*(1-0.1*C$3)),IF(D53&gt;10,D53*0.9,D53))</f>
        <v>0</v>
      </c>
      <c r="G53" s="41"/>
      <c r="H53" s="42">
        <f t="shared" si="14"/>
        <v>0</v>
      </c>
      <c r="I53" s="43"/>
      <c r="J53" s="42">
        <f t="shared" si="15"/>
        <v>0</v>
      </c>
      <c r="K53" s="41"/>
      <c r="L53" s="42">
        <f>IF(K53&gt;0,IF(J53&gt;0,(J53*I$3+K53*10/3)/K$3,K53*10/3*(1-0.1*I$3)),IF(J53&gt;10,J53*0.9,J53))</f>
        <v>0</v>
      </c>
      <c r="M53" s="44"/>
      <c r="N53" s="42">
        <f t="shared" si="17"/>
        <v>0</v>
      </c>
      <c r="O53" s="68"/>
      <c r="P53" s="46">
        <f t="shared" si="18"/>
        <v>0</v>
      </c>
      <c r="Q53" s="44"/>
      <c r="R53" s="46">
        <f t="shared" si="19"/>
        <v>0</v>
      </c>
      <c r="S53" s="44"/>
      <c r="T53" s="42">
        <f t="shared" si="20"/>
        <v>0</v>
      </c>
      <c r="U53" s="47"/>
      <c r="V53" s="48">
        <f t="shared" si="2"/>
        <v>0</v>
      </c>
    </row>
    <row r="54" spans="1:24" s="87" customFormat="1" ht="36" hidden="1" thickBot="1" x14ac:dyDescent="0.5">
      <c r="A54" s="70">
        <f t="shared" si="21"/>
        <v>48</v>
      </c>
      <c r="B54" s="277"/>
      <c r="C54" s="71"/>
      <c r="D54" s="51"/>
      <c r="E54" s="54"/>
      <c r="F54" s="51"/>
      <c r="G54" s="55"/>
      <c r="H54" s="51"/>
      <c r="I54" s="71"/>
      <c r="J54" s="51"/>
      <c r="K54" s="54"/>
      <c r="L54" s="51"/>
      <c r="M54" s="55"/>
      <c r="N54" s="51"/>
      <c r="O54" s="55"/>
      <c r="P54" s="64">
        <f t="shared" si="18"/>
        <v>0</v>
      </c>
      <c r="Q54" s="55"/>
      <c r="R54" s="64">
        <f t="shared" si="19"/>
        <v>0</v>
      </c>
      <c r="S54" s="57"/>
      <c r="T54" s="46">
        <f t="shared" si="20"/>
        <v>0</v>
      </c>
      <c r="U54" s="65"/>
      <c r="V54" s="59">
        <f t="shared" si="2"/>
        <v>0</v>
      </c>
    </row>
    <row r="55" spans="1:24" ht="35.25" hidden="1" x14ac:dyDescent="0.45">
      <c r="A55" s="30">
        <f t="shared" si="21"/>
        <v>49</v>
      </c>
      <c r="B55" s="99"/>
      <c r="C55" s="33"/>
      <c r="D55" s="32"/>
      <c r="E55" s="31"/>
      <c r="F55" s="32"/>
      <c r="G55" s="67"/>
      <c r="H55" s="89"/>
      <c r="I55" s="31"/>
      <c r="J55" s="79"/>
      <c r="K55" s="31"/>
      <c r="L55" s="32"/>
      <c r="M55" s="60"/>
      <c r="N55" s="42"/>
      <c r="O55" s="34"/>
      <c r="P55" s="32"/>
      <c r="Q55" s="60"/>
      <c r="R55" s="46"/>
      <c r="S55" s="34"/>
      <c r="T55" s="36">
        <f t="shared" si="20"/>
        <v>0</v>
      </c>
      <c r="U55" s="37"/>
      <c r="V55" s="38">
        <f t="shared" si="2"/>
        <v>0</v>
      </c>
      <c r="W55" s="3"/>
      <c r="X55" s="3"/>
    </row>
    <row r="56" spans="1:24" ht="35.25" hidden="1" x14ac:dyDescent="0.45">
      <c r="A56" s="39">
        <f t="shared" si="21"/>
        <v>50</v>
      </c>
      <c r="B56" s="76"/>
      <c r="C56" s="43"/>
      <c r="D56" s="42"/>
      <c r="E56" s="41"/>
      <c r="F56" s="42"/>
      <c r="G56" s="45"/>
      <c r="H56" s="80"/>
      <c r="I56" s="41"/>
      <c r="J56" s="80"/>
      <c r="K56" s="41"/>
      <c r="L56" s="42"/>
      <c r="M56" s="44"/>
      <c r="N56" s="42"/>
      <c r="O56" s="68"/>
      <c r="P56" s="42">
        <f>IF(O56&gt;0,IF(N56&gt;0,(N56*M$3+O56*10/3)/O$3,O56*10/3*(1-0.1*M$3)),IF(N56&gt;10,N56*0.9,N56))</f>
        <v>0</v>
      </c>
      <c r="Q56" s="41"/>
      <c r="R56" s="46">
        <f>IF(Q56&gt;0,IF(P56&gt;0,(P56*O$3+Q56*10/3)/Q$3,Q56*10/3*(1-0.1*O$3)),IF(P56&gt;10,P56*0.9,P56))</f>
        <v>0</v>
      </c>
      <c r="S56" s="41"/>
      <c r="T56" s="42">
        <f t="shared" si="20"/>
        <v>0</v>
      </c>
      <c r="U56" s="47"/>
      <c r="V56" s="48">
        <f t="shared" si="2"/>
        <v>0</v>
      </c>
      <c r="W56" s="3"/>
      <c r="X56" s="3"/>
    </row>
    <row r="57" spans="1:24" ht="35.25" hidden="1" x14ac:dyDescent="0.45">
      <c r="A57" s="39">
        <f t="shared" si="21"/>
        <v>51</v>
      </c>
      <c r="B57" s="76"/>
      <c r="C57" s="90"/>
      <c r="D57" s="42"/>
      <c r="E57" s="77"/>
      <c r="F57" s="42"/>
      <c r="G57" s="43"/>
      <c r="H57" s="80"/>
      <c r="I57" s="41"/>
      <c r="J57" s="80"/>
      <c r="K57" s="41"/>
      <c r="L57" s="42"/>
      <c r="M57" s="68"/>
      <c r="N57" s="42"/>
      <c r="O57" s="68"/>
      <c r="P57" s="42"/>
      <c r="Q57" s="44"/>
      <c r="R57" s="46"/>
      <c r="S57" s="44"/>
      <c r="T57" s="49">
        <f t="shared" si="20"/>
        <v>0</v>
      </c>
      <c r="U57" s="47"/>
      <c r="V57" s="48">
        <f t="shared" si="2"/>
        <v>0</v>
      </c>
      <c r="W57" s="3"/>
      <c r="X57" s="3"/>
    </row>
    <row r="58" spans="1:24" ht="35.25" hidden="1" x14ac:dyDescent="0.45">
      <c r="A58" s="39">
        <f t="shared" si="21"/>
        <v>52</v>
      </c>
      <c r="B58" s="91"/>
      <c r="C58" s="43"/>
      <c r="D58" s="42"/>
      <c r="E58" s="41"/>
      <c r="F58" s="42"/>
      <c r="G58" s="43"/>
      <c r="H58" s="80"/>
      <c r="I58" s="41"/>
      <c r="J58" s="80"/>
      <c r="K58" s="41"/>
      <c r="L58" s="42"/>
      <c r="M58" s="44"/>
      <c r="N58" s="42"/>
      <c r="O58" s="44"/>
      <c r="P58" s="42"/>
      <c r="Q58" s="44"/>
      <c r="R58" s="46"/>
      <c r="S58" s="44"/>
      <c r="T58" s="42">
        <f t="shared" si="20"/>
        <v>0</v>
      </c>
      <c r="U58" s="47"/>
      <c r="V58" s="48">
        <f t="shared" si="2"/>
        <v>0</v>
      </c>
      <c r="W58" s="3"/>
      <c r="X58" s="3"/>
    </row>
    <row r="59" spans="1:24" ht="36" hidden="1" thickBot="1" x14ac:dyDescent="0.5">
      <c r="A59" s="70">
        <f t="shared" si="21"/>
        <v>53</v>
      </c>
      <c r="B59" s="62"/>
      <c r="C59" s="71"/>
      <c r="D59" s="51"/>
      <c r="E59" s="54"/>
      <c r="F59" s="51"/>
      <c r="G59" s="71"/>
      <c r="H59" s="85"/>
      <c r="I59" s="54"/>
      <c r="J59" s="85"/>
      <c r="K59" s="54"/>
      <c r="L59" s="51"/>
      <c r="M59" s="55"/>
      <c r="N59" s="51"/>
      <c r="O59" s="54"/>
      <c r="P59" s="51"/>
      <c r="Q59" s="55"/>
      <c r="R59" s="64"/>
      <c r="S59" s="55"/>
      <c r="T59" s="64">
        <f t="shared" si="20"/>
        <v>0</v>
      </c>
      <c r="U59" s="65"/>
      <c r="V59" s="92">
        <f t="shared" si="2"/>
        <v>0</v>
      </c>
      <c r="W59" s="3"/>
      <c r="X59" s="3"/>
    </row>
    <row r="60" spans="1:24" s="87" customFormat="1" ht="35.25" hidden="1" x14ac:dyDescent="0.45">
      <c r="A60" s="30">
        <v>56</v>
      </c>
      <c r="B60" s="93"/>
      <c r="C60" s="31"/>
      <c r="D60" s="32"/>
      <c r="E60" s="31"/>
      <c r="F60" s="32"/>
      <c r="G60" s="33"/>
      <c r="H60" s="79"/>
      <c r="I60" s="31"/>
      <c r="J60" s="32"/>
      <c r="K60" s="74"/>
      <c r="L60" s="79"/>
      <c r="M60" s="34"/>
      <c r="N60" s="32"/>
      <c r="O60" s="86"/>
      <c r="P60" s="32"/>
      <c r="Q60" s="34"/>
      <c r="R60" s="32"/>
      <c r="S60" s="34"/>
      <c r="T60" s="32">
        <f t="shared" si="20"/>
        <v>0</v>
      </c>
      <c r="U60" s="86"/>
      <c r="V60" s="38">
        <f t="shared" si="2"/>
        <v>0</v>
      </c>
    </row>
    <row r="61" spans="1:24" s="87" customFormat="1" ht="35.25" hidden="1" x14ac:dyDescent="0.45">
      <c r="A61" s="39">
        <v>57</v>
      </c>
      <c r="B61" s="94"/>
      <c r="C61" s="41"/>
      <c r="D61" s="42"/>
      <c r="E61" s="41"/>
      <c r="F61" s="42"/>
      <c r="G61" s="43"/>
      <c r="H61" s="80"/>
      <c r="I61" s="41"/>
      <c r="J61" s="42"/>
      <c r="K61" s="43"/>
      <c r="L61" s="80"/>
      <c r="M61" s="44"/>
      <c r="N61" s="42"/>
      <c r="O61" s="44"/>
      <c r="P61" s="42"/>
      <c r="Q61" s="44"/>
      <c r="R61" s="42"/>
      <c r="S61" s="44"/>
      <c r="T61" s="42">
        <f t="shared" si="20"/>
        <v>0</v>
      </c>
      <c r="U61" s="68"/>
      <c r="V61" s="48">
        <f t="shared" si="2"/>
        <v>0</v>
      </c>
    </row>
    <row r="62" spans="1:24" s="87" customFormat="1" ht="35.25" hidden="1" x14ac:dyDescent="0.45">
      <c r="A62" s="39">
        <v>58</v>
      </c>
      <c r="B62" s="95"/>
      <c r="C62" s="41"/>
      <c r="D62" s="42"/>
      <c r="E62" s="41"/>
      <c r="F62" s="42"/>
      <c r="G62" s="45"/>
      <c r="H62" s="80"/>
      <c r="I62" s="44"/>
      <c r="J62" s="42"/>
      <c r="K62" s="75"/>
      <c r="L62" s="80"/>
      <c r="M62" s="68"/>
      <c r="N62" s="42"/>
      <c r="O62" s="68"/>
      <c r="P62" s="42"/>
      <c r="Q62" s="44"/>
      <c r="R62" s="42"/>
      <c r="S62" s="44"/>
      <c r="T62" s="42">
        <f t="shared" si="20"/>
        <v>0</v>
      </c>
      <c r="U62" s="68"/>
      <c r="V62" s="48">
        <f t="shared" si="2"/>
        <v>0</v>
      </c>
    </row>
    <row r="63" spans="1:24" s="87" customFormat="1" ht="35.25" hidden="1" x14ac:dyDescent="0.45">
      <c r="A63" s="39">
        <v>59</v>
      </c>
      <c r="B63" s="96"/>
      <c r="C63" s="41"/>
      <c r="D63" s="42"/>
      <c r="E63" s="41"/>
      <c r="F63" s="42"/>
      <c r="G63" s="45"/>
      <c r="H63" s="80"/>
      <c r="I63" s="41"/>
      <c r="J63" s="42"/>
      <c r="K63" s="43"/>
      <c r="L63" s="80"/>
      <c r="M63" s="68"/>
      <c r="N63" s="42"/>
      <c r="O63" s="68"/>
      <c r="P63" s="42"/>
      <c r="Q63" s="44"/>
      <c r="R63" s="42"/>
      <c r="S63" s="44"/>
      <c r="T63" s="42">
        <f t="shared" si="20"/>
        <v>0</v>
      </c>
      <c r="U63" s="68"/>
      <c r="V63" s="48">
        <f t="shared" si="2"/>
        <v>0</v>
      </c>
    </row>
    <row r="64" spans="1:24" s="87" customFormat="1" ht="36" hidden="1" thickBot="1" x14ac:dyDescent="0.5">
      <c r="A64" s="70">
        <v>60</v>
      </c>
      <c r="B64" s="97"/>
      <c r="C64" s="54"/>
      <c r="D64" s="51"/>
      <c r="E64" s="54"/>
      <c r="F64" s="51"/>
      <c r="G64" s="63"/>
      <c r="H64" s="85"/>
      <c r="I64" s="55"/>
      <c r="J64" s="51"/>
      <c r="K64" s="72"/>
      <c r="L64" s="85"/>
      <c r="M64" s="98"/>
      <c r="N64" s="51"/>
      <c r="O64" s="98"/>
      <c r="P64" s="51"/>
      <c r="Q64" s="55"/>
      <c r="R64" s="51"/>
      <c r="S64" s="57"/>
      <c r="T64" s="53">
        <f t="shared" si="20"/>
        <v>0</v>
      </c>
      <c r="U64" s="78"/>
      <c r="V64" s="92">
        <f t="shared" si="2"/>
        <v>0</v>
      </c>
    </row>
    <row r="65" spans="1:24" ht="37.5" hidden="1" customHeight="1" x14ac:dyDescent="0.45">
      <c r="A65" s="30">
        <v>61</v>
      </c>
      <c r="B65" s="99"/>
      <c r="C65" s="69"/>
      <c r="D65" s="79"/>
      <c r="E65" s="69"/>
      <c r="F65" s="32"/>
      <c r="G65" s="100"/>
      <c r="H65" s="101"/>
      <c r="I65" s="37"/>
      <c r="J65" s="32"/>
      <c r="K65" s="33"/>
      <c r="L65" s="32"/>
      <c r="M65" s="74"/>
      <c r="N65" s="32"/>
      <c r="O65" s="35"/>
      <c r="P65" s="32"/>
      <c r="Q65" s="34"/>
      <c r="R65" s="79"/>
      <c r="S65" s="34"/>
      <c r="T65" s="32"/>
      <c r="U65" s="102"/>
      <c r="V65" s="103">
        <f t="shared" si="2"/>
        <v>0</v>
      </c>
      <c r="W65" s="3"/>
      <c r="X65" s="3"/>
    </row>
    <row r="66" spans="1:24" ht="35.25" hidden="1" x14ac:dyDescent="0.45">
      <c r="A66" s="39">
        <v>62</v>
      </c>
      <c r="B66" s="104"/>
      <c r="C66" s="41"/>
      <c r="D66" s="80"/>
      <c r="E66" s="41"/>
      <c r="F66" s="42"/>
      <c r="G66" s="44"/>
      <c r="H66" s="80"/>
      <c r="I66" s="44"/>
      <c r="J66" s="42"/>
      <c r="K66" s="45"/>
      <c r="L66" s="42"/>
      <c r="M66" s="75"/>
      <c r="N66" s="42"/>
      <c r="O66" s="45"/>
      <c r="P66" s="42"/>
      <c r="Q66" s="44"/>
      <c r="R66" s="80"/>
      <c r="S66" s="44"/>
      <c r="T66" s="42"/>
      <c r="U66" s="105"/>
      <c r="V66" s="106">
        <f t="shared" si="2"/>
        <v>0</v>
      </c>
      <c r="W66" s="3"/>
      <c r="X66" s="3"/>
    </row>
    <row r="67" spans="1:24" ht="35.25" hidden="1" x14ac:dyDescent="0.45">
      <c r="A67" s="39">
        <v>63</v>
      </c>
      <c r="B67" s="88"/>
      <c r="C67" s="41"/>
      <c r="D67" s="80"/>
      <c r="E67" s="41"/>
      <c r="F67" s="42"/>
      <c r="G67" s="44"/>
      <c r="H67" s="80"/>
      <c r="I67" s="44"/>
      <c r="J67" s="42"/>
      <c r="K67" s="45"/>
      <c r="L67" s="42"/>
      <c r="M67" s="45"/>
      <c r="N67" s="42"/>
      <c r="O67" s="45"/>
      <c r="P67" s="42"/>
      <c r="Q67" s="44"/>
      <c r="R67" s="80"/>
      <c r="S67" s="44"/>
      <c r="T67" s="42"/>
      <c r="U67" s="105"/>
      <c r="V67" s="106">
        <f t="shared" si="2"/>
        <v>0</v>
      </c>
      <c r="W67" s="3"/>
      <c r="X67" s="3"/>
    </row>
    <row r="68" spans="1:24" ht="35.25" hidden="1" x14ac:dyDescent="0.45">
      <c r="A68" s="39">
        <v>64</v>
      </c>
      <c r="B68" s="40"/>
      <c r="C68" s="77"/>
      <c r="D68" s="80"/>
      <c r="E68" s="77"/>
      <c r="F68" s="42"/>
      <c r="G68" s="44"/>
      <c r="H68" s="80"/>
      <c r="I68" s="44"/>
      <c r="J68" s="42"/>
      <c r="K68" s="45"/>
      <c r="L68" s="42"/>
      <c r="M68" s="45"/>
      <c r="N68" s="42"/>
      <c r="O68" s="45"/>
      <c r="P68" s="42"/>
      <c r="Q68" s="44"/>
      <c r="R68" s="80"/>
      <c r="S68" s="44"/>
      <c r="T68" s="42"/>
      <c r="U68" s="105"/>
      <c r="V68" s="106">
        <f t="shared" si="2"/>
        <v>0</v>
      </c>
      <c r="W68" s="3"/>
      <c r="X68" s="3"/>
    </row>
    <row r="69" spans="1:24" ht="36" hidden="1" thickBot="1" x14ac:dyDescent="0.5">
      <c r="A69" s="70">
        <v>65</v>
      </c>
      <c r="B69" s="107"/>
      <c r="C69" s="54"/>
      <c r="D69" s="85"/>
      <c r="E69" s="54"/>
      <c r="F69" s="51"/>
      <c r="G69" s="54"/>
      <c r="H69" s="85"/>
      <c r="I69" s="54"/>
      <c r="J69" s="51"/>
      <c r="K69" s="71"/>
      <c r="L69" s="51"/>
      <c r="M69" s="63"/>
      <c r="N69" s="51"/>
      <c r="O69" s="63"/>
      <c r="P69" s="51"/>
      <c r="Q69" s="55"/>
      <c r="R69" s="85"/>
      <c r="S69" s="55"/>
      <c r="T69" s="51"/>
      <c r="U69" s="108"/>
      <c r="V69" s="109">
        <f t="shared" ref="V69" si="22">IF(U69&gt;0,IF(T69&gt;0,(T69*S$3+U69*10/3)/U$3,U69*10/3*(1-0.1*S$3)),IF(T69&gt;10,T69*0.9,T69))</f>
        <v>0</v>
      </c>
      <c r="W69" s="3"/>
      <c r="X69" s="3"/>
    </row>
    <row r="70" spans="1:24" ht="35.25" hidden="1" x14ac:dyDescent="0.45">
      <c r="A70" s="30">
        <v>66</v>
      </c>
      <c r="B70" s="99"/>
      <c r="C70" s="69"/>
      <c r="D70" s="32"/>
      <c r="E70" s="69"/>
      <c r="F70" s="32"/>
      <c r="G70" s="100"/>
      <c r="H70" s="110"/>
      <c r="I70" s="86"/>
      <c r="J70" s="110"/>
      <c r="K70" s="86"/>
      <c r="L70" s="32"/>
      <c r="M70" s="86"/>
      <c r="N70" s="32"/>
      <c r="O70" s="86"/>
      <c r="P70" s="32"/>
      <c r="Q70" s="34"/>
      <c r="R70" s="79"/>
      <c r="S70" s="60"/>
      <c r="T70" s="46"/>
      <c r="V70" s="3"/>
      <c r="W70" s="3"/>
      <c r="X70" s="3"/>
    </row>
    <row r="71" spans="1:24" ht="35.25" hidden="1" x14ac:dyDescent="0.45">
      <c r="A71" s="111">
        <v>67</v>
      </c>
      <c r="B71" s="112"/>
      <c r="C71" s="41"/>
      <c r="D71" s="42"/>
      <c r="E71" s="41"/>
      <c r="F71" s="42"/>
      <c r="G71" s="41"/>
      <c r="H71" s="42"/>
      <c r="I71" s="41"/>
      <c r="J71" s="42"/>
      <c r="K71" s="41"/>
      <c r="L71" s="42"/>
      <c r="M71" s="113"/>
      <c r="N71" s="42"/>
      <c r="O71" s="44"/>
      <c r="P71" s="42"/>
      <c r="Q71" s="44"/>
      <c r="R71" s="80"/>
      <c r="S71" s="44"/>
      <c r="T71" s="32">
        <f>IF(S71&gt;0,IF(R71&gt;0,(R71*Q$3+S71*10/3)/S$3,S71*10/3*(1-0.1*Q$3)),IF(R71&gt;10,R71*0.9,R71))</f>
        <v>0</v>
      </c>
      <c r="V71" s="3"/>
      <c r="W71" s="3"/>
      <c r="X71" s="3"/>
    </row>
    <row r="72" spans="1:24" ht="35.25" hidden="1" x14ac:dyDescent="0.45">
      <c r="A72" s="111">
        <v>68</v>
      </c>
      <c r="B72" s="114"/>
      <c r="C72" s="50"/>
      <c r="D72" s="53"/>
      <c r="E72" s="50"/>
      <c r="F72" s="53"/>
      <c r="G72" s="57"/>
      <c r="H72" s="53"/>
      <c r="I72" s="57"/>
      <c r="J72" s="53"/>
      <c r="K72" s="78"/>
      <c r="L72" s="53"/>
      <c r="M72" s="78"/>
      <c r="N72" s="53"/>
      <c r="O72" s="78"/>
      <c r="P72" s="53"/>
      <c r="Q72" s="57"/>
      <c r="R72" s="81"/>
      <c r="S72" s="44"/>
      <c r="T72" s="32">
        <f>IF(S72&gt;0,IF(R72&gt;0,(R72*Q$3+S72*10/3)/S$3,S72*10/3*(1-0.1*Q$3)),IF(R72&gt;10,R72*0.9,R72))</f>
        <v>0</v>
      </c>
      <c r="V72" s="3"/>
      <c r="W72" s="3"/>
      <c r="X72" s="3"/>
    </row>
    <row r="73" spans="1:24" ht="36" hidden="1" thickBot="1" x14ac:dyDescent="0.5">
      <c r="A73" s="70">
        <v>69</v>
      </c>
      <c r="B73" s="107"/>
      <c r="C73" s="115"/>
      <c r="D73" s="51"/>
      <c r="E73" s="115"/>
      <c r="F73" s="51"/>
      <c r="G73" s="116"/>
      <c r="H73" s="117"/>
      <c r="I73" s="98"/>
      <c r="J73" s="117"/>
      <c r="K73" s="98"/>
      <c r="L73" s="51"/>
      <c r="M73" s="98"/>
      <c r="N73" s="51"/>
      <c r="O73" s="98"/>
      <c r="P73" s="51">
        <f>IF(O73&gt;0,IF(N73&gt;0,(N73*M$3+O73*10/3)/O$3,O73*10/3*(1-0.1*M$3)),IF(N73&gt;10,N73*0.9,N73))</f>
        <v>0</v>
      </c>
      <c r="Q73" s="55"/>
      <c r="R73" s="85"/>
      <c r="S73" s="55"/>
      <c r="T73" s="32">
        <f>IF(S73&gt;0,IF(R73&gt;0,(R73*Q$3+S73*10/3)/S$3,S73*10/3*(1-0.1*Q$3)),IF(R73&gt;10,R73*0.9,R73))</f>
        <v>0</v>
      </c>
      <c r="V73" s="3"/>
      <c r="W73" s="3"/>
      <c r="X73" s="3"/>
    </row>
    <row r="74" spans="1:24" ht="15" x14ac:dyDescent="0.2">
      <c r="A74" s="118" t="s">
        <v>4</v>
      </c>
      <c r="B74" s="119"/>
      <c r="C74" s="120"/>
      <c r="D74" s="120"/>
      <c r="E74" s="120"/>
      <c r="F74" s="121"/>
      <c r="G74" s="122"/>
      <c r="H74" s="123"/>
      <c r="I74" s="123"/>
      <c r="J74" s="123"/>
      <c r="K74" s="123"/>
      <c r="L74" s="123"/>
      <c r="M74" s="123"/>
      <c r="N74" s="123"/>
      <c r="O74" s="123"/>
      <c r="P74" s="123"/>
      <c r="Q74" s="122"/>
      <c r="R74" s="123"/>
      <c r="S74" s="122"/>
      <c r="T74" s="123"/>
      <c r="U74" s="123"/>
    </row>
    <row r="75" spans="1:24" ht="15" x14ac:dyDescent="0.2">
      <c r="A75" s="119" t="s">
        <v>5</v>
      </c>
      <c r="B75" s="119"/>
      <c r="C75" s="120"/>
      <c r="D75" s="120"/>
      <c r="E75" s="120"/>
      <c r="F75" s="121"/>
      <c r="G75" s="122"/>
      <c r="H75" s="123"/>
      <c r="I75" s="123"/>
      <c r="J75" s="123"/>
      <c r="K75" s="123"/>
      <c r="L75" s="123"/>
      <c r="M75" s="123"/>
      <c r="N75" s="123"/>
      <c r="O75" s="123"/>
      <c r="P75" s="123"/>
      <c r="Q75" s="122"/>
      <c r="R75" s="123"/>
      <c r="S75" s="122"/>
      <c r="T75" s="123"/>
      <c r="U75" s="123"/>
    </row>
    <row r="81" spans="2:2" x14ac:dyDescent="0.2">
      <c r="B81" s="124"/>
    </row>
    <row r="82" spans="2:2" x14ac:dyDescent="0.2">
      <c r="B82" s="124"/>
    </row>
    <row r="87" spans="2:2" x14ac:dyDescent="0.2">
      <c r="B87" s="125"/>
    </row>
    <row r="88" spans="2:2" x14ac:dyDescent="0.2">
      <c r="B88" s="125"/>
    </row>
  </sheetData>
  <sortState ref="B5:T45">
    <sortCondition descending="1" ref="T5:T45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31" orientation="landscape" r:id="rId1"/>
  <headerFooter alignWithMargins="0"/>
  <rowBreaks count="1" manualBreakCount="1">
    <brk id="84" max="2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8" sqref="B8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95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61" t="s">
        <v>42</v>
      </c>
      <c r="C6" s="286">
        <v>2.5</v>
      </c>
      <c r="D6" s="257">
        <v>1</v>
      </c>
      <c r="E6" s="258">
        <v>8</v>
      </c>
      <c r="F6" s="259">
        <v>3</v>
      </c>
      <c r="G6" s="260">
        <v>1</v>
      </c>
      <c r="H6" s="224">
        <v>10</v>
      </c>
      <c r="I6" s="258">
        <v>5</v>
      </c>
      <c r="J6" s="257">
        <v>1</v>
      </c>
      <c r="K6" s="258">
        <v>10</v>
      </c>
      <c r="L6" s="261">
        <v>6</v>
      </c>
      <c r="M6" s="272">
        <v>1.5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5</v>
      </c>
      <c r="P6" s="186">
        <v>2.5</v>
      </c>
      <c r="Q6" s="262">
        <v>-6</v>
      </c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5.8000000000000007</v>
      </c>
      <c r="T6" s="186">
        <v>2.5</v>
      </c>
      <c r="U6" s="262"/>
      <c r="V6" s="218">
        <f ca="1">OFFSET(Очки!$A$3,L6,J6+QUOTIENT(MAX($C$34-11,0), 2)*4)</f>
        <v>11.5</v>
      </c>
      <c r="W6" s="186">
        <f ca="1">IF(L6&lt;K6,OFFSET(IF(OR($C$34=11,$C$34=12),Очки!$B$17,Очки!$O$18),2+K6-L6,IF(J6=2,12,13-K6)),0)</f>
        <v>4.8000000000000007</v>
      </c>
      <c r="X6" s="186">
        <v>2.5</v>
      </c>
      <c r="Y6" s="187"/>
      <c r="Z6" s="134"/>
      <c r="AA6" s="135"/>
      <c r="AB6" s="182">
        <f t="shared" ref="AB6:AB24" ca="1" si="0">SUM(M6:Y6)</f>
        <v>56.099999999999994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2" t="s">
        <v>43</v>
      </c>
      <c r="C7" s="219">
        <v>15</v>
      </c>
      <c r="D7" s="225">
        <v>1</v>
      </c>
      <c r="E7" s="226">
        <v>5</v>
      </c>
      <c r="F7" s="227">
        <v>4</v>
      </c>
      <c r="G7" s="223">
        <v>1</v>
      </c>
      <c r="H7" s="228">
        <v>7</v>
      </c>
      <c r="I7" s="226">
        <v>4</v>
      </c>
      <c r="J7" s="225">
        <v>1</v>
      </c>
      <c r="K7" s="226">
        <v>3</v>
      </c>
      <c r="L7" s="229">
        <v>1</v>
      </c>
      <c r="M7" s="273"/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0.9</v>
      </c>
      <c r="P7" s="188">
        <v>1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3</v>
      </c>
      <c r="T7" s="188"/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1.4</v>
      </c>
      <c r="X7" s="188">
        <v>2</v>
      </c>
      <c r="Y7" s="189">
        <v>-5</v>
      </c>
      <c r="Z7" s="136"/>
      <c r="AA7" s="137"/>
      <c r="AB7" s="183">
        <f t="shared" ca="1" si="0"/>
        <v>45.3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7</v>
      </c>
      <c r="F8" s="227">
        <v>6</v>
      </c>
      <c r="G8" s="223">
        <v>1</v>
      </c>
      <c r="H8" s="228">
        <v>9</v>
      </c>
      <c r="I8" s="226">
        <v>7</v>
      </c>
      <c r="J8" s="225">
        <v>1</v>
      </c>
      <c r="K8" s="226">
        <v>9</v>
      </c>
      <c r="L8" s="229">
        <v>8</v>
      </c>
      <c r="M8" s="273">
        <v>1</v>
      </c>
      <c r="N8" s="192">
        <f ca="1">OFFSET(Очки!$A$3,F8,D8+QUOTIENT(MAX($C$34-11,0), 2)*4)</f>
        <v>11.5</v>
      </c>
      <c r="O8" s="188">
        <f ca="1">IF(F8&lt;E8,OFFSET(IF(OR($C$34=11,$C$34=12),Очки!$B$17,Очки!$O$18),2+E8-F8,IF(D8=2,12,13-E8)),0)</f>
        <v>1.1000000000000001</v>
      </c>
      <c r="P8" s="188">
        <v>2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2.4</v>
      </c>
      <c r="T8" s="188">
        <v>2</v>
      </c>
      <c r="U8" s="263"/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1.2</v>
      </c>
      <c r="X8" s="188">
        <v>0.5</v>
      </c>
      <c r="Y8" s="189"/>
      <c r="Z8" s="136"/>
      <c r="AA8" s="137"/>
      <c r="AB8" s="183">
        <f t="shared" ca="1" si="0"/>
        <v>43.2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4" t="s">
        <v>64</v>
      </c>
      <c r="C9" s="219" t="s">
        <v>88</v>
      </c>
      <c r="D9" s="225">
        <v>1</v>
      </c>
      <c r="E9" s="226">
        <v>1</v>
      </c>
      <c r="F9" s="227">
        <v>2</v>
      </c>
      <c r="G9" s="223">
        <v>1</v>
      </c>
      <c r="H9" s="228">
        <v>6</v>
      </c>
      <c r="I9" s="226">
        <v>8</v>
      </c>
      <c r="J9" s="225">
        <v>1</v>
      </c>
      <c r="K9" s="226">
        <v>5</v>
      </c>
      <c r="L9" s="229">
        <v>4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0</v>
      </c>
      <c r="P9" s="188">
        <v>0.5</v>
      </c>
      <c r="Q9" s="263"/>
      <c r="R9" s="192">
        <f ca="1">OFFSET(Очки!$A$3,I9,G9+QUOTIENT(MAX($C$34-11,0), 2)*4)</f>
        <v>10.5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0.9</v>
      </c>
      <c r="X9" s="188"/>
      <c r="Y9" s="189"/>
      <c r="Z9" s="136"/>
      <c r="AA9" s="137"/>
      <c r="AB9" s="183">
        <f t="shared" ca="1" si="0"/>
        <v>39.9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82</v>
      </c>
      <c r="C10" s="219">
        <v>2.5</v>
      </c>
      <c r="D10" s="225">
        <v>1</v>
      </c>
      <c r="E10" s="226">
        <v>3</v>
      </c>
      <c r="F10" s="227">
        <v>1</v>
      </c>
      <c r="G10" s="223">
        <v>1</v>
      </c>
      <c r="H10" s="228">
        <v>4</v>
      </c>
      <c r="I10" s="226">
        <v>3</v>
      </c>
      <c r="J10" s="225">
        <v>2</v>
      </c>
      <c r="K10" s="226">
        <v>8</v>
      </c>
      <c r="L10" s="229">
        <v>6</v>
      </c>
      <c r="M10" s="273"/>
      <c r="N10" s="192">
        <f ca="1">OFFSET(Очки!$A$3,F10,D10+QUOTIENT(MAX($C$34-11,0), 2)*4)</f>
        <v>16</v>
      </c>
      <c r="O10" s="188">
        <f ca="1">IF(F10&lt;E10,OFFSET(IF(OR($C$34=11,$C$34=12),Очки!$B$17,Очки!$O$18),2+E10-F10,IF(D10=2,12,13-E10)),0)</f>
        <v>1.4</v>
      </c>
      <c r="P10" s="188"/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/>
      <c r="U10" s="263"/>
      <c r="V10" s="192">
        <f ca="1">OFFSET(Очки!$A$3,L10,J10+QUOTIENT(MAX($C$34-11,0), 2)*4)</f>
        <v>6</v>
      </c>
      <c r="W10" s="188">
        <f ca="1">IF(L10&lt;K10,OFFSET(IF(OR($C$34=11,$C$34=12),Очки!$B$17,Очки!$O$18),2+K10-L10,IF(J10=2,12,13-K10)),0)</f>
        <v>1.4</v>
      </c>
      <c r="X10" s="188"/>
      <c r="Y10" s="189"/>
      <c r="Z10" s="136"/>
      <c r="AA10" s="137"/>
      <c r="AB10" s="183">
        <f t="shared" ca="1" si="0"/>
        <v>39.599999999999994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2" t="s">
        <v>50</v>
      </c>
      <c r="C11" s="219" t="s">
        <v>88</v>
      </c>
      <c r="D11" s="225">
        <v>1</v>
      </c>
      <c r="E11" s="226">
        <v>6</v>
      </c>
      <c r="F11" s="227">
        <v>7</v>
      </c>
      <c r="G11" s="223">
        <v>1</v>
      </c>
      <c r="H11" s="228">
        <v>8</v>
      </c>
      <c r="I11" s="226">
        <v>9</v>
      </c>
      <c r="J11" s="225">
        <v>1</v>
      </c>
      <c r="K11" s="226">
        <v>1</v>
      </c>
      <c r="L11" s="229">
        <v>1</v>
      </c>
      <c r="M11" s="273">
        <v>0.5</v>
      </c>
      <c r="N11" s="192">
        <f ca="1">OFFSET(Очки!$A$3,F11,D11+QUOTIENT(MAX($C$34-11,0), 2)*4)</f>
        <v>11</v>
      </c>
      <c r="O11" s="188">
        <f ca="1">IF(F11&lt;E11,OFFSET(IF(OR($C$34=11,$C$34=12),Очки!$B$17,Очки!$O$18),2+E11-F11,IF(D11=2,12,13-E11)),0)</f>
        <v>0</v>
      </c>
      <c r="P11" s="188">
        <v>1.5</v>
      </c>
      <c r="Q11" s="263"/>
      <c r="R11" s="192">
        <f ca="1">OFFSET(Очки!$A$3,I11,G11+QUOTIENT(MAX($C$34-11,0), 2)*4)</f>
        <v>10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39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92</v>
      </c>
      <c r="C12" s="281" t="s">
        <v>88</v>
      </c>
      <c r="D12" s="222">
        <v>1</v>
      </c>
      <c r="E12" s="317">
        <v>10</v>
      </c>
      <c r="F12" s="318">
        <v>9</v>
      </c>
      <c r="G12" s="319">
        <v>1</v>
      </c>
      <c r="H12" s="320">
        <v>5</v>
      </c>
      <c r="I12" s="317">
        <v>10</v>
      </c>
      <c r="J12" s="222">
        <v>1</v>
      </c>
      <c r="K12" s="317">
        <v>6</v>
      </c>
      <c r="L12" s="321">
        <v>5</v>
      </c>
      <c r="M12" s="322">
        <v>2.5</v>
      </c>
      <c r="N12" s="323">
        <f ca="1">OFFSET(Очки!$A$3,F12,D12+QUOTIENT(MAX($C$34-11,0), 2)*4)</f>
        <v>10</v>
      </c>
      <c r="O12" s="324">
        <f ca="1">IF(F12&lt;E12,OFFSET(IF(OR($C$34=11,$C$34=12),Очки!$B$17,Очки!$O$18),2+E12-F12,IF(D12=2,12,13-E12)),0)</f>
        <v>1.3</v>
      </c>
      <c r="P12" s="324"/>
      <c r="Q12" s="325"/>
      <c r="R12" s="323">
        <f ca="1">OFFSET(Очки!$A$3,I12,G12+QUOTIENT(MAX($C$34-11,0), 2)*4)</f>
        <v>9.5</v>
      </c>
      <c r="S12" s="324">
        <f ca="1">IF(I12&lt;H12,OFFSET(IF(OR($C$34=11,$C$34=12),Очки!$B$17,Очки!$O$18),2+H12-I12,IF(G12=2,12,13-H12)),0)</f>
        <v>0</v>
      </c>
      <c r="T12" s="324">
        <v>0.5</v>
      </c>
      <c r="U12" s="325"/>
      <c r="V12" s="323">
        <f ca="1">OFFSET(Очки!$A$3,L12,J12+QUOTIENT(MAX($C$34-11,0), 2)*4)</f>
        <v>12</v>
      </c>
      <c r="W12" s="324">
        <f ca="1">IF(L12&lt;K12,OFFSET(IF(OR($C$34=11,$C$34=12),Очки!$B$17,Очки!$O$18),2+K12-L12,IF(J12=2,12,13-K12)),0)</f>
        <v>1</v>
      </c>
      <c r="X12" s="324">
        <v>1.5</v>
      </c>
      <c r="Y12" s="326"/>
      <c r="Z12" s="327"/>
      <c r="AA12" s="328"/>
      <c r="AB12" s="329">
        <f t="shared" ca="1" si="0"/>
        <v>38.299999999999997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84</v>
      </c>
      <c r="C13" s="219"/>
      <c r="D13" s="225">
        <v>2</v>
      </c>
      <c r="E13" s="226">
        <v>4</v>
      </c>
      <c r="F13" s="227">
        <v>2</v>
      </c>
      <c r="G13" s="223">
        <v>1</v>
      </c>
      <c r="H13" s="228">
        <v>1</v>
      </c>
      <c r="I13" s="226">
        <v>1</v>
      </c>
      <c r="J13" s="225">
        <v>1</v>
      </c>
      <c r="K13" s="226">
        <v>2</v>
      </c>
      <c r="L13" s="229">
        <v>9</v>
      </c>
      <c r="M13" s="273"/>
      <c r="N13" s="192">
        <f ca="1">OFFSET(Очки!$A$3,F13,D13+QUOTIENT(MAX($C$34-11,0), 2)*4)</f>
        <v>9.5</v>
      </c>
      <c r="O13" s="188">
        <f ca="1">IF(F13&lt;E13,OFFSET(IF(OR($C$34=11,$C$34=12),Очки!$B$17,Очки!$O$18),2+E13-F13,IF(D13=2,12,13-E13)),0)</f>
        <v>1.4</v>
      </c>
      <c r="P13" s="188"/>
      <c r="Q13" s="263"/>
      <c r="R13" s="192">
        <f ca="1">OFFSET(Очки!$A$3,I13,G13+QUOTIENT(MAX($C$34-11,0), 2)*4)</f>
        <v>16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10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36.9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2" t="s">
        <v>96</v>
      </c>
      <c r="C14" s="219" t="s">
        <v>88</v>
      </c>
      <c r="D14" s="225">
        <v>2</v>
      </c>
      <c r="E14" s="226">
        <v>7</v>
      </c>
      <c r="F14" s="227">
        <v>3</v>
      </c>
      <c r="G14" s="223">
        <v>2</v>
      </c>
      <c r="H14" s="228">
        <v>7</v>
      </c>
      <c r="I14" s="226">
        <v>4</v>
      </c>
      <c r="J14" s="225">
        <v>1</v>
      </c>
      <c r="K14" s="226">
        <v>8</v>
      </c>
      <c r="L14" s="229">
        <v>7</v>
      </c>
      <c r="M14" s="273"/>
      <c r="N14" s="192">
        <f ca="1">OFFSET(Очки!$A$3,F14,D14+QUOTIENT(MAX($C$34-11,0), 2)*4)</f>
        <v>8.5</v>
      </c>
      <c r="O14" s="188">
        <f ca="1">IF(F14&lt;E14,OFFSET(IF(OR($C$34=11,$C$34=12),Очки!$B$17,Очки!$O$18),2+E14-F14,IF(D14=2,12,13-E14)),0)</f>
        <v>2.8</v>
      </c>
      <c r="P14" s="188"/>
      <c r="Q14" s="263"/>
      <c r="R14" s="192">
        <f ca="1">OFFSET(Очки!$A$3,I14,G14+QUOTIENT(MAX($C$34-11,0), 2)*4)</f>
        <v>7.5</v>
      </c>
      <c r="S14" s="188">
        <f ca="1">IF(I14&lt;H14,OFFSET(IF(OR($C$34=11,$C$34=12),Очки!$B$17,Очки!$O$18),2+H14-I14,IF(G14=2,12,13-H14)),0)</f>
        <v>2.1</v>
      </c>
      <c r="T14" s="188">
        <v>1.5</v>
      </c>
      <c r="U14" s="263"/>
      <c r="V14" s="192">
        <f ca="1">OFFSET(Очки!$A$3,L14,J14+QUOTIENT(MAX($C$34-11,0), 2)*4)</f>
        <v>11</v>
      </c>
      <c r="W14" s="188">
        <f ca="1">IF(L14&lt;K14,OFFSET(IF(OR($C$34=11,$C$34=12),Очки!$B$17,Очки!$O$18),2+K14-L14,IF(J14=2,12,13-K14)),0)</f>
        <v>1.2</v>
      </c>
      <c r="X14" s="188"/>
      <c r="Y14" s="189"/>
      <c r="Z14" s="136"/>
      <c r="AA14" s="137"/>
      <c r="AB14" s="183">
        <f t="shared" ca="1" si="0"/>
        <v>34.600000000000009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77</v>
      </c>
      <c r="C15" s="219"/>
      <c r="D15" s="225">
        <v>1</v>
      </c>
      <c r="E15" s="226">
        <v>4</v>
      </c>
      <c r="F15" s="227">
        <v>8</v>
      </c>
      <c r="G15" s="223">
        <v>2</v>
      </c>
      <c r="H15" s="228">
        <v>6</v>
      </c>
      <c r="I15" s="226">
        <v>2</v>
      </c>
      <c r="J15" s="225">
        <v>1</v>
      </c>
      <c r="K15" s="226">
        <v>7</v>
      </c>
      <c r="L15" s="229">
        <v>10</v>
      </c>
      <c r="M15" s="273"/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2.8</v>
      </c>
      <c r="T15" s="188">
        <v>1</v>
      </c>
      <c r="U15" s="263"/>
      <c r="V15" s="192">
        <f ca="1">OFFSET(Очки!$A$3,L15,J15+QUOTIENT(MAX($C$34-11,0), 2)*4)</f>
        <v>9.5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33.299999999999997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7" t="s">
        <v>60</v>
      </c>
      <c r="C16" s="219"/>
      <c r="D16" s="225">
        <v>2</v>
      </c>
      <c r="E16" s="226">
        <v>8</v>
      </c>
      <c r="F16" s="227">
        <v>7</v>
      </c>
      <c r="G16" s="223">
        <v>2</v>
      </c>
      <c r="H16" s="228">
        <v>3</v>
      </c>
      <c r="I16" s="226">
        <v>1</v>
      </c>
      <c r="J16" s="222">
        <v>1</v>
      </c>
      <c r="K16" s="226">
        <v>4</v>
      </c>
      <c r="L16" s="229">
        <v>3</v>
      </c>
      <c r="M16" s="273"/>
      <c r="N16" s="192">
        <f ca="1">OFFSET(Очки!$A$3,F16,D16+QUOTIENT(MAX($C$34-11,0), 2)*4)</f>
        <v>5.5</v>
      </c>
      <c r="O16" s="188">
        <f ca="1">IF(F16&lt;E16,OFFSET(IF(OR($C$34=11,$C$34=12),Очки!$B$17,Очки!$O$18),2+E16-F16,IF(D16=2,12,13-E16)),0)</f>
        <v>0.7</v>
      </c>
      <c r="P16" s="188"/>
      <c r="Q16" s="263"/>
      <c r="R16" s="192">
        <f ca="1">OFFSET(Очки!$A$3,I16,G16+QUOTIENT(MAX($C$34-11,0), 2)*4)</f>
        <v>10.5</v>
      </c>
      <c r="S16" s="188">
        <f ca="1">IF(I16&lt;H16,OFFSET(IF(OR($C$34=11,$C$34=12),Очки!$B$17,Очки!$O$18),2+H16-I16,IF(G16=2,12,13-H16)),0)</f>
        <v>1.4</v>
      </c>
      <c r="T16" s="188"/>
      <c r="U16" s="263"/>
      <c r="V16" s="192">
        <f ca="1">OFFSET(Очки!$A$3,L16,J16+QUOTIENT(MAX($C$34-11,0), 2)*4)</f>
        <v>14</v>
      </c>
      <c r="W16" s="188">
        <f ca="1">IF(L16&lt;K16,OFFSET(IF(OR($C$34=11,$C$34=12),Очки!$B$17,Очки!$O$18),2+K16-L16,IF(J16=2,12,13-K16)),0)</f>
        <v>0.8</v>
      </c>
      <c r="X16" s="188"/>
      <c r="Y16" s="189"/>
      <c r="Z16" s="136"/>
      <c r="AA16" s="137"/>
      <c r="AB16" s="183">
        <f t="shared" ca="1" si="0"/>
        <v>32.899999999999991</v>
      </c>
      <c r="AD16" s="127"/>
    </row>
    <row r="17" spans="1:30" ht="15.75" x14ac:dyDescent="0.25">
      <c r="A17" s="280">
        <f ca="1">RANK(AB17,AB$6:OFFSET(AB$6,0,0,COUNTA(B$6:B$33)))</f>
        <v>12</v>
      </c>
      <c r="B17" s="283" t="s">
        <v>53</v>
      </c>
      <c r="C17" s="219"/>
      <c r="D17" s="225">
        <v>1</v>
      </c>
      <c r="E17" s="226">
        <v>2</v>
      </c>
      <c r="F17" s="227">
        <v>4</v>
      </c>
      <c r="G17" s="223">
        <v>1</v>
      </c>
      <c r="H17" s="228">
        <v>3</v>
      </c>
      <c r="I17" s="226">
        <v>6</v>
      </c>
      <c r="J17" s="222">
        <v>2</v>
      </c>
      <c r="K17" s="226">
        <v>9</v>
      </c>
      <c r="L17" s="229">
        <v>8</v>
      </c>
      <c r="M17" s="273"/>
      <c r="N17" s="192">
        <f ca="1">OFFSET(Очки!$A$3,F17,D17+QUOTIENT(MAX($C$34-11,0), 2)*4)</f>
        <v>13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11.5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5</v>
      </c>
      <c r="W17" s="188">
        <f ca="1">IF(L17&lt;K17,OFFSET(IF(OR($C$34=11,$C$34=12),Очки!$B$17,Очки!$O$18),2+K17-L17,IF(J17=2,12,13-K17)),0)</f>
        <v>0.7</v>
      </c>
      <c r="X17" s="188"/>
      <c r="Y17" s="189"/>
      <c r="Z17" s="136"/>
      <c r="AA17" s="137"/>
      <c r="AB17" s="183">
        <f t="shared" ca="1" si="0"/>
        <v>30.2</v>
      </c>
      <c r="AD17" s="127"/>
    </row>
    <row r="18" spans="1:30" ht="15.75" x14ac:dyDescent="0.25">
      <c r="A18" s="280">
        <f ca="1">RANK(AB18,AB$6:OFFSET(AB$6,0,0,COUNTA(B$6:B$33)))</f>
        <v>13</v>
      </c>
      <c r="B18" s="285" t="s">
        <v>73</v>
      </c>
      <c r="C18" s="219">
        <v>5</v>
      </c>
      <c r="D18" s="225">
        <v>1</v>
      </c>
      <c r="E18" s="226">
        <v>9</v>
      </c>
      <c r="F18" s="227">
        <v>10</v>
      </c>
      <c r="G18" s="223">
        <v>2</v>
      </c>
      <c r="H18" s="228">
        <v>5</v>
      </c>
      <c r="I18" s="226">
        <v>7</v>
      </c>
      <c r="J18" s="225">
        <v>2</v>
      </c>
      <c r="K18" s="226">
        <v>3</v>
      </c>
      <c r="L18" s="229">
        <v>1</v>
      </c>
      <c r="M18" s="273">
        <v>2</v>
      </c>
      <c r="N18" s="192">
        <f ca="1">OFFSET(Очки!$A$3,F18,D18+QUOTIENT(MAX($C$34-11,0), 2)*4)</f>
        <v>9.5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5.5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1.4</v>
      </c>
      <c r="X18" s="188">
        <v>1</v>
      </c>
      <c r="Y18" s="189"/>
      <c r="Z18" s="136"/>
      <c r="AA18" s="137"/>
      <c r="AB18" s="183">
        <f t="shared" ca="1" si="0"/>
        <v>29.9</v>
      </c>
      <c r="AD18" s="127"/>
    </row>
    <row r="19" spans="1:30" ht="15.75" x14ac:dyDescent="0.25">
      <c r="A19" s="280">
        <f ca="1">RANK(AB19,AB$6:OFFSET(AB$6,0,0,COUNTA(B$6:B$33)))</f>
        <v>14</v>
      </c>
      <c r="B19" s="283" t="s">
        <v>59</v>
      </c>
      <c r="C19" s="219"/>
      <c r="D19" s="225">
        <v>2</v>
      </c>
      <c r="E19" s="226">
        <v>9</v>
      </c>
      <c r="F19" s="227">
        <v>6</v>
      </c>
      <c r="G19" s="223">
        <v>1</v>
      </c>
      <c r="H19" s="228">
        <v>2</v>
      </c>
      <c r="I19" s="226">
        <v>2</v>
      </c>
      <c r="J19" s="222">
        <v>2</v>
      </c>
      <c r="K19" s="226">
        <v>7</v>
      </c>
      <c r="L19" s="229">
        <v>7</v>
      </c>
      <c r="M19" s="273"/>
      <c r="N19" s="192">
        <f ca="1">OFFSET(Очки!$A$3,F19,D19+QUOTIENT(MAX($C$34-11,0), 2)*4)</f>
        <v>6</v>
      </c>
      <c r="O19" s="188">
        <f ca="1">IF(F19&lt;E19,OFFSET(IF(OR($C$34=11,$C$34=12),Очки!$B$17,Очки!$O$18),2+E19-F19,IF(D19=2,12,13-E19)),0)</f>
        <v>2.1</v>
      </c>
      <c r="P19" s="188"/>
      <c r="Q19" s="263"/>
      <c r="R19" s="192">
        <f ca="1">OFFSET(Очки!$A$3,I19,G19+QUOTIENT(MAX($C$34-11,0), 2)*4)</f>
        <v>15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5.5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28.6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57</v>
      </c>
      <c r="C20" s="219"/>
      <c r="D20" s="225">
        <v>2</v>
      </c>
      <c r="E20" s="226">
        <v>1</v>
      </c>
      <c r="F20" s="227">
        <v>1</v>
      </c>
      <c r="G20" s="223">
        <v>2</v>
      </c>
      <c r="H20" s="228">
        <v>2</v>
      </c>
      <c r="I20" s="226">
        <v>9</v>
      </c>
      <c r="J20" s="225">
        <v>2</v>
      </c>
      <c r="K20" s="226">
        <v>1</v>
      </c>
      <c r="L20" s="229">
        <v>3</v>
      </c>
      <c r="M20" s="273"/>
      <c r="N20" s="192">
        <f ca="1">OFFSET(Очки!$A$3,F20,D20+QUOTIENT(MAX($C$34-11,0), 2)*4)</f>
        <v>10.5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4.5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8.5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23.5</v>
      </c>
      <c r="AD20" s="127"/>
    </row>
    <row r="21" spans="1:30" ht="15.75" x14ac:dyDescent="0.25">
      <c r="A21" s="280">
        <f ca="1">RANK(AB21,AB$6:OFFSET(AB$6,0,0,COUNTA(B$6:B$33)))</f>
        <v>16</v>
      </c>
      <c r="B21" s="283" t="s">
        <v>97</v>
      </c>
      <c r="C21" s="219">
        <v>5</v>
      </c>
      <c r="D21" s="225">
        <v>2</v>
      </c>
      <c r="E21" s="226">
        <v>2</v>
      </c>
      <c r="F21" s="227">
        <v>8</v>
      </c>
      <c r="G21" s="223">
        <v>2</v>
      </c>
      <c r="H21" s="228">
        <v>1</v>
      </c>
      <c r="I21" s="226">
        <v>3</v>
      </c>
      <c r="J21" s="222">
        <v>2</v>
      </c>
      <c r="K21" s="226">
        <v>4</v>
      </c>
      <c r="L21" s="229">
        <v>4</v>
      </c>
      <c r="M21" s="273"/>
      <c r="N21" s="192">
        <f ca="1">OFFSET(Очки!$A$3,F21,D21+QUOTIENT(MAX($C$34-11,0), 2)*4)</f>
        <v>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8.5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7.5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21</v>
      </c>
      <c r="AD21" s="127"/>
    </row>
    <row r="22" spans="1:30" ht="15.75" x14ac:dyDescent="0.25">
      <c r="A22" s="280">
        <f ca="1">RANK(AB22,AB$6:OFFSET(AB$6,0,0,COUNTA(B$6:B$33)))</f>
        <v>17</v>
      </c>
      <c r="B22" s="282" t="s">
        <v>56</v>
      </c>
      <c r="C22" s="219" t="s">
        <v>88</v>
      </c>
      <c r="D22" s="225">
        <v>2</v>
      </c>
      <c r="E22" s="226">
        <v>6</v>
      </c>
      <c r="F22" s="227">
        <v>5</v>
      </c>
      <c r="G22" s="223">
        <v>2</v>
      </c>
      <c r="H22" s="228">
        <v>9</v>
      </c>
      <c r="I22" s="226">
        <v>6</v>
      </c>
      <c r="J22" s="225">
        <v>2</v>
      </c>
      <c r="K22" s="226">
        <v>6</v>
      </c>
      <c r="L22" s="229">
        <v>5</v>
      </c>
      <c r="M22" s="273"/>
      <c r="N22" s="192">
        <f ca="1">OFFSET(Очки!$A$3,F22,D22+QUOTIENT(MAX($C$34-11,0), 2)*4)</f>
        <v>6.5</v>
      </c>
      <c r="O22" s="188">
        <f ca="1">IF(F22&lt;E22,OFFSET(IF(OR($C$34=11,$C$34=12),Очки!$B$17,Очки!$O$18),2+E22-F22,IF(D22=2,12,13-E22)),0)</f>
        <v>0.7</v>
      </c>
      <c r="P22" s="188"/>
      <c r="Q22" s="263"/>
      <c r="R22" s="192">
        <f ca="1">OFFSET(Очки!$A$3,I22,G22+QUOTIENT(MAX($C$34-11,0), 2)*4)</f>
        <v>6</v>
      </c>
      <c r="S22" s="188">
        <f ca="1">IF(I22&lt;H22,OFFSET(IF(OR($C$34=11,$C$34=12),Очки!$B$17,Очки!$O$18),2+H22-I22,IF(G22=2,12,13-H22)),0)</f>
        <v>2.1</v>
      </c>
      <c r="T22" s="188"/>
      <c r="U22" s="263">
        <v>-5</v>
      </c>
      <c r="V22" s="192">
        <f ca="1">OFFSET(Очки!$A$3,L22,J22+QUOTIENT(MAX($C$34-11,0), 2)*4)</f>
        <v>6.5</v>
      </c>
      <c r="W22" s="188">
        <f ca="1">IF(L22&lt;K22,OFFSET(IF(OR($C$34=11,$C$34=12),Очки!$B$17,Очки!$O$18),2+K22-L22,IF(J22=2,12,13-K22)),0)</f>
        <v>0.7</v>
      </c>
      <c r="X22" s="188"/>
      <c r="Y22" s="189"/>
      <c r="Z22" s="136"/>
      <c r="AA22" s="137"/>
      <c r="AB22" s="183">
        <f t="shared" ca="1" si="0"/>
        <v>17.499999999999996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2" t="s">
        <v>55</v>
      </c>
      <c r="C23" s="219" t="s">
        <v>88</v>
      </c>
      <c r="D23" s="225">
        <v>2</v>
      </c>
      <c r="E23" s="226">
        <v>3</v>
      </c>
      <c r="F23" s="227">
        <v>4</v>
      </c>
      <c r="G23" s="223">
        <v>2</v>
      </c>
      <c r="H23" s="228">
        <v>4</v>
      </c>
      <c r="I23" s="226">
        <v>5</v>
      </c>
      <c r="J23" s="225">
        <v>2</v>
      </c>
      <c r="K23" s="226">
        <v>2</v>
      </c>
      <c r="L23" s="229">
        <v>2</v>
      </c>
      <c r="M23" s="273"/>
      <c r="N23" s="192">
        <f ca="1">OFFSET(Очки!$A$3,F23,D23+QUOTIENT(MAX($C$34-11,0), 2)*4)</f>
        <v>7.5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>
        <f ca="1">OFFSET(Очки!$A$3,I23,G23+QUOTIENT(MAX($C$34-11,0), 2)*4)</f>
        <v>6.5</v>
      </c>
      <c r="S23" s="188">
        <f ca="1">IF(I23&lt;H23,OFFSET(IF(OR($C$34=11,$C$34=12),Очки!$B$17,Очки!$O$18),2+H23-I23,IF(G23=2,12,13-H23)),0)</f>
        <v>0</v>
      </c>
      <c r="T23" s="188"/>
      <c r="U23" s="263">
        <v>-7</v>
      </c>
      <c r="V23" s="192">
        <f ca="1">OFFSET(Очки!$A$3,L23,J23+QUOTIENT(MAX($C$34-11,0), 2)*4)</f>
        <v>9.5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16.5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67</v>
      </c>
      <c r="C24" s="219" t="s">
        <v>88</v>
      </c>
      <c r="D24" s="225">
        <v>2</v>
      </c>
      <c r="E24" s="226">
        <v>5</v>
      </c>
      <c r="F24" s="227">
        <v>9</v>
      </c>
      <c r="G24" s="223">
        <v>2</v>
      </c>
      <c r="H24" s="228">
        <v>8</v>
      </c>
      <c r="I24" s="226">
        <v>6</v>
      </c>
      <c r="J24" s="222">
        <v>2</v>
      </c>
      <c r="K24" s="226">
        <v>5</v>
      </c>
      <c r="L24" s="229">
        <v>9</v>
      </c>
      <c r="M24" s="273"/>
      <c r="N24" s="192">
        <f ca="1">OFFSET(Очки!$A$3,F24,D24+QUOTIENT(MAX($C$34-11,0), 2)*4)</f>
        <v>4.5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6</v>
      </c>
      <c r="S24" s="188">
        <f ca="1">IF(I24&lt;H24,OFFSET(IF(OR($C$34=11,$C$34=12),Очки!$B$17,Очки!$O$18),2+H24-I24,IF(G24=2,12,13-H24)),0)</f>
        <v>1.4</v>
      </c>
      <c r="T24" s="188"/>
      <c r="U24" s="263"/>
      <c r="V24" s="192">
        <f ca="1">OFFSET(Очки!$A$3,L24,J24+QUOTIENT(MAX($C$34-11,0), 2)*4)</f>
        <v>4.5</v>
      </c>
      <c r="W24" s="188">
        <f ca="1">IF(L24&lt;K24,OFFSET(IF(OR($C$34=11,$C$34=12),Очки!$B$17,Очки!$O$18),2+K24-L24,IF(J24=2,12,13-K24)),0)</f>
        <v>0</v>
      </c>
      <c r="X24" s="188"/>
      <c r="Y24" s="189">
        <v>-7</v>
      </c>
      <c r="Z24" s="136"/>
      <c r="AA24" s="137"/>
      <c r="AB24" s="183">
        <f t="shared" ca="1" si="0"/>
        <v>9.3999999999999986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ref="AB25:AB26" ca="1" si="1">SUM(M25:Y25)</f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19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4">
    <sortCondition descending="1" ref="AB6:AB24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8" priority="3">
      <formula>AND(E6&gt;F6,O6=0)</formula>
    </cfRule>
  </conditionalFormatting>
  <conditionalFormatting sqref="S6:S33">
    <cfRule type="expression" dxfId="7" priority="2">
      <formula>AND(H6&gt;I6,S6=0)</formula>
    </cfRule>
  </conditionalFormatting>
  <conditionalFormatting sqref="W6:W33">
    <cfRule type="expression" dxfId="6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abSelected="1" zoomScale="80" zoomScaleNormal="80" zoomScalePageLayoutView="90" workbookViewId="0">
      <selection activeCell="B11" sqref="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99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43</v>
      </c>
      <c r="C6" s="286">
        <v>15</v>
      </c>
      <c r="D6" s="257">
        <v>1</v>
      </c>
      <c r="E6" s="258">
        <v>12</v>
      </c>
      <c r="F6" s="259">
        <v>8</v>
      </c>
      <c r="G6" s="260">
        <v>1</v>
      </c>
      <c r="H6" s="224">
        <v>6</v>
      </c>
      <c r="I6" s="258">
        <v>4</v>
      </c>
      <c r="J6" s="257">
        <v>1</v>
      </c>
      <c r="K6" s="258">
        <v>11</v>
      </c>
      <c r="L6" s="261">
        <v>7</v>
      </c>
      <c r="M6" s="272">
        <v>2.5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4.5999999999999996</v>
      </c>
      <c r="P6" s="186"/>
      <c r="Q6" s="262"/>
      <c r="R6" s="218">
        <f ca="1">OFFSET(Очки!$A$3,I6,G6+QUOTIENT(MAX($C$34-11,0), 2)*4)</f>
        <v>13</v>
      </c>
      <c r="S6" s="186">
        <f ca="1">IF(I6&lt;H6,OFFSET(IF(OR($C$34=11,$C$34=12),Очки!$B$17,Очки!$O$18),2+H6-I6,IF(G6=2,12,13-H6)),0)</f>
        <v>1.2999999999999998</v>
      </c>
      <c r="T6" s="186">
        <v>2</v>
      </c>
      <c r="U6" s="262"/>
      <c r="V6" s="218">
        <f ca="1">OFFSET(Очки!$A$3,L6,J6+QUOTIENT(MAX($C$34-11,0), 2)*4)</f>
        <v>11</v>
      </c>
      <c r="W6" s="186">
        <f ca="1">IF(L6&lt;K6,OFFSET(IF(OR($C$34=11,$C$34=12),Очки!$B$17,Очки!$O$18),2+K6-L6,IF(J6=2,12,13-K6)),0)</f>
        <v>4.2</v>
      </c>
      <c r="X6" s="186">
        <v>1</v>
      </c>
      <c r="Y6" s="187"/>
      <c r="Z6" s="134"/>
      <c r="AA6" s="135"/>
      <c r="AB6" s="182">
        <f t="shared" ref="AB6:AB17" ca="1" si="0">SUM(M6:Y6)</f>
        <v>50.100000000000009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427" t="s">
        <v>82</v>
      </c>
      <c r="C7" s="219">
        <v>10</v>
      </c>
      <c r="D7" s="225">
        <v>1</v>
      </c>
      <c r="E7" s="226">
        <v>10</v>
      </c>
      <c r="F7" s="227">
        <v>7</v>
      </c>
      <c r="G7" s="223">
        <v>1</v>
      </c>
      <c r="H7" s="228">
        <v>1</v>
      </c>
      <c r="I7" s="226">
        <v>1</v>
      </c>
      <c r="J7" s="225">
        <v>1</v>
      </c>
      <c r="K7" s="226">
        <v>8</v>
      </c>
      <c r="L7" s="229">
        <v>9</v>
      </c>
      <c r="M7" s="273">
        <v>1.5</v>
      </c>
      <c r="N7" s="192">
        <f ca="1">OFFSET(Очки!$A$3,F7,D7+QUOTIENT(MAX($C$34-11,0), 2)*4)</f>
        <v>11</v>
      </c>
      <c r="O7" s="188">
        <f ca="1">IF(F7&lt;E7,OFFSET(IF(OR($C$34=11,$C$34=12),Очки!$B$17,Очки!$O$18),2+E7-F7,IF(D7=2,12,13-E7)),0)</f>
        <v>3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0</v>
      </c>
      <c r="T7" s="188">
        <v>0.5</v>
      </c>
      <c r="U7" s="263"/>
      <c r="V7" s="192">
        <f ca="1">OFFSET(Очки!$A$3,L7,J7+QUOTIENT(MAX($C$34-11,0), 2)*4)</f>
        <v>10</v>
      </c>
      <c r="W7" s="188">
        <f ca="1">IF(L7&lt;K7,OFFSET(IF(OR($C$34=11,$C$34=12),Очки!$B$17,Очки!$O$18),2+K7-L7,IF(J7=2,12,13-K7)),0)</f>
        <v>0</v>
      </c>
      <c r="X7" s="188">
        <v>2.5</v>
      </c>
      <c r="Y7" s="189"/>
      <c r="Z7" s="136"/>
      <c r="AA7" s="137"/>
      <c r="AB7" s="183">
        <f t="shared" ca="1" si="0"/>
        <v>44.5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428" t="s">
        <v>64</v>
      </c>
      <c r="C8" s="219"/>
      <c r="D8" s="225">
        <v>1</v>
      </c>
      <c r="E8" s="226">
        <v>9</v>
      </c>
      <c r="F8" s="227">
        <v>12</v>
      </c>
      <c r="G8" s="223">
        <v>1</v>
      </c>
      <c r="H8" s="228">
        <v>12</v>
      </c>
      <c r="I8" s="226">
        <v>9</v>
      </c>
      <c r="J8" s="225">
        <v>1</v>
      </c>
      <c r="K8" s="226">
        <v>4</v>
      </c>
      <c r="L8" s="229">
        <v>2</v>
      </c>
      <c r="M8" s="273">
        <v>1</v>
      </c>
      <c r="N8" s="192">
        <f ca="1">OFFSET(Очки!$A$3,F8,D8+QUOTIENT(MAX($C$34-11,0), 2)*4)</f>
        <v>8.5</v>
      </c>
      <c r="O8" s="188">
        <f ca="1">IF(F8&lt;E8,OFFSET(IF(OR($C$34=11,$C$34=12),Очки!$B$17,Очки!$O$18),2+E8-F8,IF(D8=2,12,13-E8)),0)</f>
        <v>0</v>
      </c>
      <c r="P8" s="188">
        <v>2.5</v>
      </c>
      <c r="Q8" s="263"/>
      <c r="R8" s="192">
        <f ca="1">OFFSET(Очки!$A$3,I8,G8+QUOTIENT(MAX($C$34-11,0), 2)*4)</f>
        <v>10</v>
      </c>
      <c r="S8" s="188">
        <f ca="1">IF(I8&lt;H8,OFFSET(IF(OR($C$34=11,$C$34=12),Очки!$B$17,Очки!$O$18),2+H8-I8,IF(G8=2,12,13-H8)),0)</f>
        <v>3.6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1.1000000000000001</v>
      </c>
      <c r="X8" s="188">
        <v>2</v>
      </c>
      <c r="Y8" s="189"/>
      <c r="Z8" s="136"/>
      <c r="AA8" s="137"/>
      <c r="AB8" s="183">
        <f t="shared" ca="1" si="0"/>
        <v>43.7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427" t="s">
        <v>49</v>
      </c>
      <c r="C9" s="219">
        <v>2.5</v>
      </c>
      <c r="D9" s="225">
        <v>1</v>
      </c>
      <c r="E9" s="226">
        <v>7</v>
      </c>
      <c r="F9" s="227">
        <v>10</v>
      </c>
      <c r="G9" s="223">
        <v>1</v>
      </c>
      <c r="H9" s="228">
        <v>4</v>
      </c>
      <c r="I9" s="226">
        <v>2</v>
      </c>
      <c r="J9" s="225">
        <v>1</v>
      </c>
      <c r="K9" s="226">
        <v>9</v>
      </c>
      <c r="L9" s="229">
        <v>4</v>
      </c>
      <c r="M9" s="273"/>
      <c r="N9" s="192">
        <f ca="1">OFFSET(Очки!$A$3,F9,D9+QUOTIENT(MAX($C$34-11,0), 2)*4)</f>
        <v>9.5</v>
      </c>
      <c r="O9" s="188">
        <f ca="1">IF(F9&lt;E9,OFFSET(IF(OR($C$34=11,$C$34=12),Очки!$B$17,Очки!$O$18),2+E9-F9,IF(D9=2,12,13-E9)),0)</f>
        <v>0</v>
      </c>
      <c r="P9" s="188"/>
      <c r="Q9" s="263"/>
      <c r="R9" s="192">
        <f ca="1">OFFSET(Очки!$A$3,I9,G9+QUOTIENT(MAX($C$34-11,0), 2)*4)</f>
        <v>15</v>
      </c>
      <c r="S9" s="188">
        <f ca="1">IF(I9&lt;H9,OFFSET(IF(OR($C$34=11,$C$34=12),Очки!$B$17,Очки!$O$18),2+H9-I9,IF(G9=2,12,13-H9)),0)</f>
        <v>1.1000000000000001</v>
      </c>
      <c r="T9" s="188">
        <v>1</v>
      </c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4</v>
      </c>
      <c r="X9" s="188"/>
      <c r="Y9" s="189"/>
      <c r="Z9" s="136"/>
      <c r="AA9" s="137"/>
      <c r="AB9" s="183">
        <f t="shared" ca="1" si="0"/>
        <v>43.6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59</v>
      </c>
      <c r="C10" s="219">
        <v>2.5</v>
      </c>
      <c r="D10" s="225">
        <v>1</v>
      </c>
      <c r="E10" s="226">
        <v>4</v>
      </c>
      <c r="F10" s="227">
        <v>2</v>
      </c>
      <c r="G10" s="223">
        <v>1</v>
      </c>
      <c r="H10" s="228">
        <v>11</v>
      </c>
      <c r="I10" s="226">
        <v>7</v>
      </c>
      <c r="J10" s="225">
        <v>1</v>
      </c>
      <c r="K10" s="226">
        <v>7</v>
      </c>
      <c r="L10" s="229">
        <v>11</v>
      </c>
      <c r="M10" s="273"/>
      <c r="N10" s="192">
        <f ca="1">OFFSET(Очки!$A$3,F10,D10+QUOTIENT(MAX($C$34-11,0), 2)*4)</f>
        <v>15</v>
      </c>
      <c r="O10" s="188">
        <f ca="1">IF(F10&lt;E10,OFFSET(IF(OR($C$34=11,$C$34=12),Очки!$B$17,Очки!$O$18),2+E10-F10,IF(D10=2,12,13-E10)),0)</f>
        <v>1.1000000000000001</v>
      </c>
      <c r="P10" s="188">
        <v>2</v>
      </c>
      <c r="Q10" s="263"/>
      <c r="R10" s="192">
        <f ca="1">OFFSET(Очки!$A$3,I10,G10+QUOTIENT(MAX($C$34-11,0), 2)*4)</f>
        <v>11</v>
      </c>
      <c r="S10" s="188">
        <f ca="1">IF(I10&lt;H10,OFFSET(IF(OR($C$34=11,$C$34=12),Очки!$B$17,Очки!$O$18),2+H10-I10,IF(G10=2,12,13-H10)),0)</f>
        <v>4.2</v>
      </c>
      <c r="T10" s="188"/>
      <c r="U10" s="263"/>
      <c r="V10" s="192">
        <f ca="1">OFFSET(Очки!$A$3,L10,J10+QUOTIENT(MAX($C$34-11,0), 2)*4)</f>
        <v>9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42.300000000000004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427" t="s">
        <v>55</v>
      </c>
      <c r="C11" s="219"/>
      <c r="D11" s="225">
        <v>1</v>
      </c>
      <c r="E11" s="226">
        <v>1</v>
      </c>
      <c r="F11" s="227">
        <v>1</v>
      </c>
      <c r="G11" s="223">
        <v>1</v>
      </c>
      <c r="H11" s="228">
        <v>7</v>
      </c>
      <c r="I11" s="226">
        <v>10</v>
      </c>
      <c r="J11" s="225">
        <v>1</v>
      </c>
      <c r="K11" s="226">
        <v>1</v>
      </c>
      <c r="L11" s="229">
        <v>1</v>
      </c>
      <c r="M11" s="273"/>
      <c r="N11" s="192">
        <f ca="1">OFFSET(Очки!$A$3,F11,D11+QUOTIENT(MAX($C$34-11,0), 2)*4)</f>
        <v>16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9.5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16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41.5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428" t="s">
        <v>50</v>
      </c>
      <c r="C12" s="281"/>
      <c r="D12" s="222">
        <v>1</v>
      </c>
      <c r="E12" s="317">
        <v>8</v>
      </c>
      <c r="F12" s="318">
        <v>5</v>
      </c>
      <c r="G12" s="319">
        <v>1</v>
      </c>
      <c r="H12" s="320">
        <v>10</v>
      </c>
      <c r="I12" s="317">
        <v>8</v>
      </c>
      <c r="J12" s="222">
        <v>1</v>
      </c>
      <c r="K12" s="317">
        <v>5</v>
      </c>
      <c r="L12" s="321">
        <v>6</v>
      </c>
      <c r="M12" s="322">
        <v>0.5</v>
      </c>
      <c r="N12" s="323">
        <f ca="1">OFFSET(Очки!$A$3,F12,D12+QUOTIENT(MAX($C$34-11,0), 2)*4)</f>
        <v>12</v>
      </c>
      <c r="O12" s="324">
        <f ca="1">IF(F12&lt;E12,OFFSET(IF(OR($C$34=11,$C$34=12),Очки!$B$17,Очки!$O$18),2+E12-F12,IF(D12=2,12,13-E12)),0)</f>
        <v>2.4000000000000004</v>
      </c>
      <c r="P12" s="324">
        <v>1.5</v>
      </c>
      <c r="Q12" s="325"/>
      <c r="R12" s="323">
        <f ca="1">OFFSET(Очки!$A$3,I12,G12+QUOTIENT(MAX($C$34-11,0), 2)*4)</f>
        <v>10.5</v>
      </c>
      <c r="S12" s="324">
        <f ca="1">IF(I12&lt;H12,OFFSET(IF(OR($C$34=11,$C$34=12),Очки!$B$17,Очки!$O$18),2+H12-I12,IF(G12=2,12,13-H12)),0)</f>
        <v>2.1</v>
      </c>
      <c r="T12" s="324"/>
      <c r="U12" s="325"/>
      <c r="V12" s="323">
        <f ca="1">OFFSET(Очки!$A$3,L12,J12+QUOTIENT(MAX($C$34-11,0), 2)*4)</f>
        <v>11.5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40.5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427" t="s">
        <v>73</v>
      </c>
      <c r="C13" s="219">
        <v>5</v>
      </c>
      <c r="D13" s="225">
        <v>1</v>
      </c>
      <c r="E13" s="226">
        <v>11</v>
      </c>
      <c r="F13" s="227">
        <v>11</v>
      </c>
      <c r="G13" s="223">
        <v>1</v>
      </c>
      <c r="H13" s="228">
        <v>5</v>
      </c>
      <c r="I13" s="226">
        <v>3</v>
      </c>
      <c r="J13" s="225">
        <v>1</v>
      </c>
      <c r="K13" s="226">
        <v>10</v>
      </c>
      <c r="L13" s="229">
        <v>10</v>
      </c>
      <c r="M13" s="273">
        <v>2</v>
      </c>
      <c r="N13" s="192">
        <f ca="1">OFFSET(Очки!$A$3,F13,D13+QUOTIENT(MAX($C$34-11,0), 2)*4)</f>
        <v>9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14</v>
      </c>
      <c r="S13" s="188">
        <f ca="1">IF(I13&lt;H13,OFFSET(IF(OR($C$34=11,$C$34=12),Очки!$B$17,Очки!$O$18),2+H13-I13,IF(G13=2,12,13-H13)),0)</f>
        <v>1.2</v>
      </c>
      <c r="T13" s="188">
        <v>1.5</v>
      </c>
      <c r="U13" s="263"/>
      <c r="V13" s="192">
        <f ca="1">OFFSET(Очки!$A$3,L13,J13+QUOTIENT(MAX($C$34-11,0), 2)*4)</f>
        <v>9.5</v>
      </c>
      <c r="W13" s="188">
        <f ca="1">IF(L13&lt;K13,OFFSET(IF(OR($C$34=11,$C$34=12),Очки!$B$17,Очки!$O$18),2+K13-L13,IF(J13=2,12,13-K13)),0)</f>
        <v>0</v>
      </c>
      <c r="X13" s="188">
        <v>1.5</v>
      </c>
      <c r="Y13" s="189"/>
      <c r="Z13" s="136"/>
      <c r="AA13" s="137"/>
      <c r="AB13" s="183">
        <f t="shared" ca="1" si="0"/>
        <v>38.700000000000003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427" t="s">
        <v>100</v>
      </c>
      <c r="C14" s="219"/>
      <c r="D14" s="225">
        <v>1</v>
      </c>
      <c r="E14" s="226">
        <v>2</v>
      </c>
      <c r="F14" s="227">
        <v>6</v>
      </c>
      <c r="G14" s="223">
        <v>1</v>
      </c>
      <c r="H14" s="228">
        <v>2</v>
      </c>
      <c r="I14" s="226">
        <v>11</v>
      </c>
      <c r="J14" s="225">
        <v>1</v>
      </c>
      <c r="K14" s="226">
        <v>2</v>
      </c>
      <c r="L14" s="229">
        <v>3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9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14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34.5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427" t="s">
        <v>67</v>
      </c>
      <c r="C15" s="219"/>
      <c r="D15" s="225">
        <v>1</v>
      </c>
      <c r="E15" s="226">
        <v>3</v>
      </c>
      <c r="F15" s="227">
        <v>9</v>
      </c>
      <c r="G15" s="223">
        <v>1</v>
      </c>
      <c r="H15" s="228">
        <v>3</v>
      </c>
      <c r="I15" s="226">
        <v>6</v>
      </c>
      <c r="J15" s="225">
        <v>1</v>
      </c>
      <c r="K15" s="226">
        <v>3</v>
      </c>
      <c r="L15" s="229">
        <v>5</v>
      </c>
      <c r="M15" s="273"/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11.5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12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33.5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429" t="s">
        <v>84</v>
      </c>
      <c r="C16" s="219"/>
      <c r="D16" s="225">
        <v>1</v>
      </c>
      <c r="E16" s="226">
        <v>5</v>
      </c>
      <c r="F16" s="227">
        <v>3</v>
      </c>
      <c r="G16" s="223">
        <v>1</v>
      </c>
      <c r="H16" s="228">
        <v>9</v>
      </c>
      <c r="I16" s="226">
        <v>10</v>
      </c>
      <c r="J16" s="222">
        <v>1</v>
      </c>
      <c r="K16" s="226">
        <v>6</v>
      </c>
      <c r="L16" s="229">
        <v>11</v>
      </c>
      <c r="M16" s="273"/>
      <c r="N16" s="192">
        <f ca="1">OFFSET(Очки!$A$3,F16,D16+QUOTIENT(MAX($C$34-11,0), 2)*4)</f>
        <v>14</v>
      </c>
      <c r="O16" s="188">
        <f ca="1">IF(F16&lt;E16,OFFSET(IF(OR($C$34=11,$C$34=12),Очки!$B$17,Очки!$O$18),2+E16-F16,IF(D16=2,12,13-E16)),0)</f>
        <v>1.2</v>
      </c>
      <c r="P16" s="188">
        <v>1</v>
      </c>
      <c r="Q16" s="263"/>
      <c r="R16" s="192">
        <f ca="1">OFFSET(Очки!$A$3,I16,G16+QUOTIENT(MAX($C$34-11,0), 2)*4)</f>
        <v>9.5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9</v>
      </c>
      <c r="W16" s="188">
        <f ca="1">IF(L16&lt;K16,OFFSET(IF(OR($C$34=11,$C$34=12),Очки!$B$17,Очки!$O$18),2+K16-L16,IF(J16=2,12,13-K16)),0)</f>
        <v>0</v>
      </c>
      <c r="X16" s="188">
        <v>0.5</v>
      </c>
      <c r="Y16" s="189">
        <v>-6</v>
      </c>
      <c r="Z16" s="136"/>
      <c r="AA16" s="137"/>
      <c r="AB16" s="183">
        <f t="shared" ca="1" si="0"/>
        <v>29.200000000000003</v>
      </c>
      <c r="AD16" s="127"/>
    </row>
    <row r="17" spans="1:30" ht="15.75" x14ac:dyDescent="0.25">
      <c r="A17" s="280">
        <f ca="1">RANK(AB17,AB$6:OFFSET(AB$6,0,0,COUNTA(B$6:B$33)))</f>
        <v>12</v>
      </c>
      <c r="B17" s="428" t="s">
        <v>60</v>
      </c>
      <c r="C17" s="219">
        <v>20</v>
      </c>
      <c r="D17" s="225">
        <v>1</v>
      </c>
      <c r="E17" s="226">
        <v>6</v>
      </c>
      <c r="F17" s="227">
        <v>4</v>
      </c>
      <c r="G17" s="223">
        <v>1</v>
      </c>
      <c r="H17" s="228">
        <v>8</v>
      </c>
      <c r="I17" s="226">
        <v>5</v>
      </c>
      <c r="J17" s="222">
        <v>1</v>
      </c>
      <c r="K17" s="226">
        <v>12</v>
      </c>
      <c r="L17" s="229">
        <v>8</v>
      </c>
      <c r="M17" s="273"/>
      <c r="N17" s="192">
        <f ca="1">OFFSET(Очки!$A$3,F17,D17+QUOTIENT(MAX($C$34-11,0), 2)*4)</f>
        <v>13</v>
      </c>
      <c r="O17" s="188">
        <f ca="1">IF(F17&lt;E17,OFFSET(IF(OR($C$34=11,$C$34=12),Очки!$B$17,Очки!$O$18),2+E17-F17,IF(D17=2,12,13-E17)),0)</f>
        <v>1.2999999999999998</v>
      </c>
      <c r="P17" s="188">
        <v>0.5</v>
      </c>
      <c r="Q17" s="263"/>
      <c r="R17" s="192">
        <f ca="1">OFFSET(Очки!$A$3,I17,G17+QUOTIENT(MAX($C$34-11,0), 2)*4)</f>
        <v>12</v>
      </c>
      <c r="S17" s="188">
        <f ca="1">IF(I17&lt;H17,OFFSET(IF(OR($C$34=11,$C$34=12),Очки!$B$17,Очки!$O$18),2+H17-I17,IF(G17=2,12,13-H17)),0)</f>
        <v>2.4000000000000004</v>
      </c>
      <c r="T17" s="188">
        <v>2.5</v>
      </c>
      <c r="U17" s="263">
        <f>-8-8</f>
        <v>-16</v>
      </c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4.5999999999999996</v>
      </c>
      <c r="X17" s="188"/>
      <c r="Y17" s="189">
        <v>-9</v>
      </c>
      <c r="Z17" s="136"/>
      <c r="AA17" s="137"/>
      <c r="AB17" s="183">
        <f t="shared" ca="1" si="0"/>
        <v>21.800000000000004</v>
      </c>
      <c r="AD17" s="127"/>
    </row>
    <row r="18" spans="1:30" ht="15.75" hidden="1" x14ac:dyDescent="0.25">
      <c r="A18" s="280" t="e">
        <f ca="1">RANK(AB18,AB$6:OFFSET(AB$6,0,0,COUNTA(B$6:B$33)))</f>
        <v>#N/A</v>
      </c>
      <c r="B18" s="283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ref="AB18:AB26" ca="1" si="1">SUM(M18:Y18)</f>
        <v>0</v>
      </c>
      <c r="AD18" s="127"/>
    </row>
    <row r="19" spans="1:30" ht="15.75" hidden="1" x14ac:dyDescent="0.25">
      <c r="A19" s="280" t="e">
        <f ca="1">RANK(AB19,AB$6:OFFSET(AB$6,0,0,COUNTA(B$6:B$33)))</f>
        <v>#N/A</v>
      </c>
      <c r="B19" s="283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1"/>
        <v>0</v>
      </c>
      <c r="AD19" s="127"/>
    </row>
    <row r="20" spans="1:30" ht="15.75" hidden="1" x14ac:dyDescent="0.25">
      <c r="A20" s="280" t="e">
        <f ca="1">RANK(AB20,AB$6:OFFSET(AB$6,0,0,COUNTA(B$6:B$33)))</f>
        <v>#N/A</v>
      </c>
      <c r="B20" s="283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1"/>
        <v>0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1"/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12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17">
    <sortCondition descending="1" ref="AB6:AB1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5" priority="3">
      <formula>AND(E6&gt;F6,O6=0)</formula>
    </cfRule>
  </conditionalFormatting>
  <conditionalFormatting sqref="S6:S33">
    <cfRule type="expression" dxfId="4" priority="2">
      <formula>AND(H6&gt;I6,S6=0)</formula>
    </cfRule>
  </conditionalFormatting>
  <conditionalFormatting sqref="W6:W33">
    <cfRule type="expression" dxfId="3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sqref="A1:AB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61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 t="e">
        <f ca="1">RANK(AB6,AB$6:OFFSET(AB$6,0,0,COUNTA(B$6:B$33)))</f>
        <v>#REF!</v>
      </c>
      <c r="B6" s="316"/>
      <c r="C6" s="286"/>
      <c r="D6" s="257"/>
      <c r="E6" s="258"/>
      <c r="F6" s="259"/>
      <c r="G6" s="260"/>
      <c r="H6" s="224"/>
      <c r="I6" s="258"/>
      <c r="J6" s="257"/>
      <c r="K6" s="258"/>
      <c r="L6" s="261"/>
      <c r="M6" s="272"/>
      <c r="N6" s="218" t="str">
        <f ca="1">OFFSET(Очки!$A$3,F6,D6+QUOTIENT(MAX($C$34-11,0), 2)*4)</f>
        <v>Место</v>
      </c>
      <c r="O6" s="186">
        <f ca="1">IF(F6&lt;E6,OFFSET(IF(OR($C$34=11,$C$34=12),Очки!$B$17,Очки!$O$18),2+E6-F6,IF(D6=2,12,13-E6)),0)</f>
        <v>0</v>
      </c>
      <c r="P6" s="186"/>
      <c r="Q6" s="262"/>
      <c r="R6" s="218" t="str">
        <f ca="1">OFFSET(Очки!$A$3,I6,G6+QUOTIENT(MAX($C$34-11,0), 2)*4)</f>
        <v>Место</v>
      </c>
      <c r="S6" s="186">
        <f ca="1">IF(I6&lt;H6,OFFSET(IF(OR($C$34=11,$C$34=12),Очки!$B$17,Очки!$O$18),2+H6-I6,IF(G6=2,12,13-H6)),0)</f>
        <v>0</v>
      </c>
      <c r="T6" s="186"/>
      <c r="U6" s="262"/>
      <c r="V6" s="218" t="str">
        <f ca="1">OFFSET(Очки!$A$3,L6,J6+QUOTIENT(MAX($C$34-11,0), 2)*4)</f>
        <v>Место</v>
      </c>
      <c r="W6" s="186">
        <f ca="1">IF(L6&lt;K6,OFFSET(IF(OR($C$34=11,$C$34=12),Очки!$B$17,Очки!$O$18),2+K6-L6,IF(J6=2,12,13-K6)),0)</f>
        <v>0</v>
      </c>
      <c r="X6" s="186"/>
      <c r="Y6" s="187"/>
      <c r="Z6" s="134"/>
      <c r="AA6" s="135"/>
      <c r="AB6" s="182">
        <f t="shared" ref="AB6:AB26" ca="1" si="0">SUM(M6:Y6)</f>
        <v>0</v>
      </c>
      <c r="AC6" s="127"/>
      <c r="AD6" s="127"/>
      <c r="AE6" s="127"/>
    </row>
    <row r="7" spans="1:31" ht="15.75" x14ac:dyDescent="0.25">
      <c r="A7" s="280" t="e">
        <f ca="1">RANK(AB7,AB$6:OFFSET(AB$6,0,0,COUNTA(B$6:B$33)))</f>
        <v>#REF!</v>
      </c>
      <c r="B7" s="282"/>
      <c r="C7" s="219"/>
      <c r="D7" s="225"/>
      <c r="E7" s="226"/>
      <c r="F7" s="227"/>
      <c r="G7" s="223"/>
      <c r="H7" s="228"/>
      <c r="I7" s="226"/>
      <c r="J7" s="225"/>
      <c r="K7" s="226"/>
      <c r="L7" s="229"/>
      <c r="M7" s="273"/>
      <c r="N7" s="192" t="str">
        <f ca="1">OFFSET(Очки!$A$3,F7,D7+QUOTIENT(MAX($C$34-11,0), 2)*4)</f>
        <v>Место</v>
      </c>
      <c r="O7" s="188">
        <f ca="1">IF(F7&lt;E7,OFFSET(IF(OR($C$34=11,$C$34=12),Очки!$B$17,Очки!$O$18),2+E7-F7,IF(D7=2,12,13-E7)),0)</f>
        <v>0</v>
      </c>
      <c r="P7" s="188"/>
      <c r="Q7" s="263"/>
      <c r="R7" s="192" t="str">
        <f ca="1">OFFSET(Очки!$A$3,I7,G7+QUOTIENT(MAX($C$34-11,0), 2)*4)</f>
        <v>Место</v>
      </c>
      <c r="S7" s="188">
        <f ca="1">IF(I7&lt;H7,OFFSET(IF(OR($C$34=11,$C$34=12),Очки!$B$17,Очки!$O$18),2+H7-I7,IF(G7=2,12,13-H7)),0)</f>
        <v>0</v>
      </c>
      <c r="T7" s="188"/>
      <c r="U7" s="263"/>
      <c r="V7" s="192" t="str">
        <f ca="1">OFFSET(Очки!$A$3,L7,J7+QUOTIENT(MAX($C$34-11,0), 2)*4)</f>
        <v>Место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0</v>
      </c>
      <c r="AC7" s="127"/>
      <c r="AD7" s="127"/>
      <c r="AE7" s="127"/>
    </row>
    <row r="8" spans="1:31" ht="15.75" x14ac:dyDescent="0.25">
      <c r="A8" s="280" t="e">
        <f ca="1">RANK(AB8,AB$6:OFFSET(AB$6,0,0,COUNTA(B$6:B$33)))</f>
        <v>#REF!</v>
      </c>
      <c r="B8" s="284"/>
      <c r="C8" s="219"/>
      <c r="D8" s="225"/>
      <c r="E8" s="226"/>
      <c r="F8" s="227"/>
      <c r="G8" s="223"/>
      <c r="H8" s="228"/>
      <c r="I8" s="226"/>
      <c r="J8" s="225"/>
      <c r="K8" s="226"/>
      <c r="L8" s="229"/>
      <c r="M8" s="273"/>
      <c r="N8" s="192" t="str">
        <f ca="1">OFFSET(Очки!$A$3,F8,D8+QUOTIENT(MAX($C$34-11,0), 2)*4)</f>
        <v>Место</v>
      </c>
      <c r="O8" s="188">
        <f ca="1">IF(F8&lt;E8,OFFSET(IF(OR($C$34=11,$C$34=12),Очки!$B$17,Очки!$O$18),2+E8-F8,IF(D8=2,12,13-E8)),0)</f>
        <v>0</v>
      </c>
      <c r="P8" s="188"/>
      <c r="Q8" s="263"/>
      <c r="R8" s="192" t="str">
        <f ca="1">OFFSET(Очки!$A$3,I8,G8+QUOTIENT(MAX($C$34-11,0), 2)*4)</f>
        <v>Место</v>
      </c>
      <c r="S8" s="188">
        <f ca="1">IF(I8&lt;H8,OFFSET(IF(OR($C$34=11,$C$34=12),Очки!$B$17,Очки!$O$18),2+H8-I8,IF(G8=2,12,13-H8)),0)</f>
        <v>0</v>
      </c>
      <c r="T8" s="188"/>
      <c r="U8" s="263"/>
      <c r="V8" s="192" t="str">
        <f ca="1">OFFSET(Очки!$A$3,L8,J8+QUOTIENT(MAX($C$34-11,0), 2)*4)</f>
        <v>Место</v>
      </c>
      <c r="W8" s="188">
        <f ca="1">IF(L8&lt;K8,OFFSET(IF(OR($C$34=11,$C$34=12),Очки!$B$17,Очки!$O$18),2+K8-L8,IF(J8=2,12,13-K8)),0)</f>
        <v>0</v>
      </c>
      <c r="X8" s="188"/>
      <c r="Y8" s="189"/>
      <c r="Z8" s="136"/>
      <c r="AA8" s="137"/>
      <c r="AB8" s="183">
        <f t="shared" ca="1" si="0"/>
        <v>0</v>
      </c>
      <c r="AC8" s="127"/>
      <c r="AD8" s="127"/>
      <c r="AE8" s="127"/>
    </row>
    <row r="9" spans="1:31" ht="15.75" x14ac:dyDescent="0.25">
      <c r="A9" s="280" t="e">
        <f ca="1">RANK(AB9,AB$6:OFFSET(AB$6,0,0,COUNTA(B$6:B$33)))</f>
        <v>#REF!</v>
      </c>
      <c r="B9" s="285"/>
      <c r="C9" s="219"/>
      <c r="D9" s="225"/>
      <c r="E9" s="226"/>
      <c r="F9" s="227"/>
      <c r="G9" s="223"/>
      <c r="H9" s="228"/>
      <c r="I9" s="226"/>
      <c r="J9" s="225"/>
      <c r="K9" s="226"/>
      <c r="L9" s="229"/>
      <c r="M9" s="273"/>
      <c r="N9" s="192" t="str">
        <f ca="1">OFFSET(Очки!$A$3,F9,D9+QUOTIENT(MAX($C$34-11,0), 2)*4)</f>
        <v>Место</v>
      </c>
      <c r="O9" s="188">
        <f ca="1">IF(F9&lt;E9,OFFSET(IF(OR($C$34=11,$C$34=12),Очки!$B$17,Очки!$O$18),2+E9-F9,IF(D9=2,12,13-E9)),0)</f>
        <v>0</v>
      </c>
      <c r="P9" s="188"/>
      <c r="Q9" s="263"/>
      <c r="R9" s="192" t="str">
        <f ca="1">OFFSET(Очки!$A$3,I9,G9+QUOTIENT(MAX($C$34-11,0), 2)*4)</f>
        <v>Место</v>
      </c>
      <c r="S9" s="188">
        <f ca="1">IF(I9&lt;H9,OFFSET(IF(OR($C$34=11,$C$34=12),Очки!$B$17,Очки!$O$18),2+H9-I9,IF(G9=2,12,13-H9)),0)</f>
        <v>0</v>
      </c>
      <c r="T9" s="188"/>
      <c r="U9" s="263"/>
      <c r="V9" s="192" t="str">
        <f ca="1">OFFSET(Очки!$A$3,L9,J9+QUOTIENT(MAX($C$34-11,0), 2)*4)</f>
        <v>Место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0</v>
      </c>
      <c r="AC9" s="127"/>
      <c r="AD9" s="127"/>
      <c r="AE9" s="127"/>
    </row>
    <row r="10" spans="1:31" ht="15.75" x14ac:dyDescent="0.25">
      <c r="A10" s="280" t="e">
        <f ca="1">RANK(AB10,AB$6:OFFSET(AB$6,0,0,COUNTA(B$6:B$33)))</f>
        <v>#REF!</v>
      </c>
      <c r="B10" s="287"/>
      <c r="C10" s="219"/>
      <c r="D10" s="225"/>
      <c r="E10" s="226"/>
      <c r="F10" s="227"/>
      <c r="G10" s="223"/>
      <c r="H10" s="228"/>
      <c r="I10" s="226"/>
      <c r="J10" s="225"/>
      <c r="K10" s="226"/>
      <c r="L10" s="229"/>
      <c r="M10" s="273"/>
      <c r="N10" s="192" t="str">
        <f ca="1">OFFSET(Очки!$A$3,F10,D10+QUOTIENT(MAX($C$34-11,0), 2)*4)</f>
        <v>Место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 t="str">
        <f ca="1">OFFSET(Очки!$A$3,I10,G10+QUOTIENT(MAX($C$34-11,0), 2)*4)</f>
        <v>Место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 t="str">
        <f ca="1">OFFSET(Очки!$A$3,L10,J10+QUOTIENT(MAX($C$34-11,0), 2)*4)</f>
        <v>Место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0</v>
      </c>
      <c r="AC10" s="127"/>
      <c r="AD10" s="127"/>
      <c r="AE10" s="127"/>
    </row>
    <row r="11" spans="1:31" ht="16.5" thickBot="1" x14ac:dyDescent="0.3">
      <c r="A11" s="280" t="e">
        <f ca="1">RANK(AB11,AB$6:OFFSET(AB$6,0,0,COUNTA(B$6:B$33)))</f>
        <v>#REF!</v>
      </c>
      <c r="B11" s="284"/>
      <c r="C11" s="219"/>
      <c r="D11" s="225"/>
      <c r="E11" s="226"/>
      <c r="F11" s="227"/>
      <c r="G11" s="223"/>
      <c r="H11" s="228"/>
      <c r="I11" s="226"/>
      <c r="J11" s="225"/>
      <c r="K11" s="226"/>
      <c r="L11" s="229"/>
      <c r="M11" s="273"/>
      <c r="N11" s="192" t="str">
        <f ca="1">OFFSET(Очки!$A$3,F11,D11+QUOTIENT(MAX($C$34-11,0), 2)*4)</f>
        <v>Место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 t="str">
        <f ca="1">OFFSET(Очки!$A$3,I11,G11+QUOTIENT(MAX($C$34-11,0), 2)*4)</f>
        <v>Место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 t="str">
        <f ca="1">OFFSET(Очки!$A$3,L11,J11+QUOTIENT(MAX($C$34-11,0), 2)*4)</f>
        <v>Место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0</v>
      </c>
      <c r="AC11" s="127"/>
      <c r="AD11" s="127"/>
      <c r="AE11" s="127"/>
    </row>
    <row r="12" spans="1:31" ht="15.75" x14ac:dyDescent="0.25">
      <c r="A12" s="279" t="e">
        <f ca="1">RANK(AB12,AB$6:OFFSET(AB$6,0,0,COUNTA(B$6:B$33)))</f>
        <v>#REF!</v>
      </c>
      <c r="B12" s="282"/>
      <c r="C12" s="281"/>
      <c r="D12" s="222"/>
      <c r="E12" s="317"/>
      <c r="F12" s="318"/>
      <c r="G12" s="319"/>
      <c r="H12" s="320"/>
      <c r="I12" s="317"/>
      <c r="J12" s="222"/>
      <c r="K12" s="317"/>
      <c r="L12" s="321"/>
      <c r="M12" s="322"/>
      <c r="N12" s="323" t="str">
        <f ca="1">OFFSET(Очки!$A$3,F12,D12+QUOTIENT(MAX($C$34-11,0), 2)*4)</f>
        <v>Место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 t="str">
        <f ca="1">OFFSET(Очки!$A$3,I12,G12+QUOTIENT(MAX($C$34-11,0), 2)*4)</f>
        <v>Место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 t="str">
        <f ca="1">OFFSET(Очки!$A$3,L12,J12+QUOTIENT(MAX($C$34-11,0), 2)*4)</f>
        <v>Место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0</v>
      </c>
      <c r="AC12" s="127"/>
      <c r="AD12" s="127"/>
      <c r="AE12" s="127"/>
    </row>
    <row r="13" spans="1:31" ht="15.75" x14ac:dyDescent="0.25">
      <c r="A13" s="280" t="e">
        <f ca="1">RANK(AB13,AB$6:OFFSET(AB$6,0,0,COUNTA(B$6:B$33)))</f>
        <v>#REF!</v>
      </c>
      <c r="B13" s="282"/>
      <c r="C13" s="219"/>
      <c r="D13" s="225"/>
      <c r="E13" s="226"/>
      <c r="F13" s="227"/>
      <c r="G13" s="223"/>
      <c r="H13" s="228"/>
      <c r="I13" s="226"/>
      <c r="J13" s="225"/>
      <c r="K13" s="226"/>
      <c r="L13" s="229"/>
      <c r="M13" s="273"/>
      <c r="N13" s="192" t="str">
        <f ca="1">OFFSET(Очки!$A$3,F13,D13+QUOTIENT(MAX($C$34-11,0), 2)*4)</f>
        <v>Место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 t="str">
        <f ca="1">OFFSET(Очки!$A$3,I13,G13+QUOTIENT(MAX($C$34-11,0), 2)*4)</f>
        <v>Место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 t="str">
        <f ca="1">OFFSET(Очки!$A$3,L13,J13+QUOTIENT(MAX($C$34-11,0), 2)*4)</f>
        <v>Место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0</v>
      </c>
      <c r="AC13" s="127"/>
      <c r="AD13" s="127"/>
      <c r="AE13" s="127"/>
    </row>
    <row r="14" spans="1:31" ht="15.75" x14ac:dyDescent="0.25">
      <c r="A14" s="280" t="e">
        <f ca="1">RANK(AB14,AB$6:OFFSET(AB$6,0,0,COUNTA(B$6:B$33)))</f>
        <v>#REF!</v>
      </c>
      <c r="B14" s="283"/>
      <c r="C14" s="219"/>
      <c r="D14" s="225"/>
      <c r="E14" s="226"/>
      <c r="F14" s="227"/>
      <c r="G14" s="223"/>
      <c r="H14" s="228"/>
      <c r="I14" s="226"/>
      <c r="J14" s="225"/>
      <c r="K14" s="226"/>
      <c r="L14" s="229"/>
      <c r="M14" s="273"/>
      <c r="N14" s="192" t="str">
        <f ca="1">OFFSET(Очки!$A$3,F14,D14+QUOTIENT(MAX($C$34-11,0), 2)*4)</f>
        <v>Место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 t="str">
        <f ca="1">OFFSET(Очки!$A$3,I14,G14+QUOTIENT(MAX($C$34-11,0), 2)*4)</f>
        <v>Место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 t="str">
        <f ca="1">OFFSET(Очки!$A$3,L14,J14+QUOTIENT(MAX($C$34-11,0), 2)*4)</f>
        <v>Место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0</v>
      </c>
      <c r="AC14" s="127"/>
      <c r="AD14" s="127"/>
      <c r="AE14" s="127"/>
    </row>
    <row r="15" spans="1:31" ht="15.75" x14ac:dyDescent="0.25">
      <c r="A15" s="280" t="e">
        <f ca="1">RANK(AB15,AB$6:OFFSET(AB$6,0,0,COUNTA(B$6:B$33)))</f>
        <v>#REF!</v>
      </c>
      <c r="B15" s="284"/>
      <c r="C15" s="219"/>
      <c r="D15" s="225"/>
      <c r="E15" s="226"/>
      <c r="F15" s="227"/>
      <c r="G15" s="223"/>
      <c r="H15" s="228"/>
      <c r="I15" s="226"/>
      <c r="J15" s="225"/>
      <c r="K15" s="226"/>
      <c r="L15" s="229"/>
      <c r="M15" s="273"/>
      <c r="N15" s="192" t="str">
        <f ca="1">OFFSET(Очки!$A$3,F15,D15+QUOTIENT(MAX($C$34-11,0), 2)*4)</f>
        <v>Место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 t="str">
        <f ca="1">OFFSET(Очки!$A$3,I15,G15+QUOTIENT(MAX($C$34-11,0), 2)*4)</f>
        <v>Место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 t="str">
        <f ca="1">OFFSET(Очки!$A$3,L15,J15+QUOTIENT(MAX($C$34-11,0), 2)*4)</f>
        <v>Место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0</v>
      </c>
      <c r="AC15" s="127"/>
      <c r="AD15" s="127"/>
      <c r="AE15" s="127"/>
    </row>
    <row r="16" spans="1:31" ht="15" customHeight="1" x14ac:dyDescent="0.25">
      <c r="A16" s="280" t="e">
        <f ca="1">RANK(AB16,AB$6:OFFSET(AB$6,0,0,COUNTA(B$6:B$33)))</f>
        <v>#REF!</v>
      </c>
      <c r="B16" s="283"/>
      <c r="C16" s="219"/>
      <c r="D16" s="225"/>
      <c r="E16" s="226"/>
      <c r="F16" s="227"/>
      <c r="G16" s="223"/>
      <c r="H16" s="228"/>
      <c r="I16" s="226"/>
      <c r="J16" s="222"/>
      <c r="K16" s="226"/>
      <c r="L16" s="229"/>
      <c r="M16" s="273"/>
      <c r="N16" s="192" t="str">
        <f ca="1">OFFSET(Очки!$A$3,F16,D16+QUOTIENT(MAX($C$34-11,0), 2)*4)</f>
        <v>Место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 t="str">
        <f ca="1">OFFSET(Очки!$A$3,I16,G16+QUOTIENT(MAX($C$34-11,0), 2)*4)</f>
        <v>Место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 t="str">
        <f ca="1">OFFSET(Очки!$A$3,L16,J16+QUOTIENT(MAX($C$34-11,0), 2)*4)</f>
        <v>Место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0</v>
      </c>
      <c r="AD16" s="127"/>
    </row>
    <row r="17" spans="1:30" ht="15.75" x14ac:dyDescent="0.25">
      <c r="A17" s="280" t="e">
        <f ca="1">RANK(AB17,AB$6:OFFSET(AB$6,0,0,COUNTA(B$6:B$33)))</f>
        <v>#REF!</v>
      </c>
      <c r="B17" s="282"/>
      <c r="C17" s="219"/>
      <c r="D17" s="225"/>
      <c r="E17" s="226"/>
      <c r="F17" s="227"/>
      <c r="G17" s="223"/>
      <c r="H17" s="228"/>
      <c r="I17" s="226"/>
      <c r="J17" s="222"/>
      <c r="K17" s="226"/>
      <c r="L17" s="229"/>
      <c r="M17" s="273"/>
      <c r="N17" s="192" t="str">
        <f ca="1">OFFSET(Очки!$A$3,F17,D17+QUOTIENT(MAX($C$34-11,0), 2)*4)</f>
        <v>Место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 t="str">
        <f ca="1">OFFSET(Очки!$A$3,I17,G17+QUOTIENT(MAX($C$34-11,0), 2)*4)</f>
        <v>Место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 t="str">
        <f ca="1">OFFSET(Очки!$A$3,L17,J17+QUOTIENT(MAX($C$34-11,0), 2)*4)</f>
        <v>Место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0</v>
      </c>
      <c r="AD17" s="127"/>
    </row>
    <row r="18" spans="1:30" ht="15.75" x14ac:dyDescent="0.25">
      <c r="A18" s="280" t="e">
        <f ca="1">RANK(AB18,AB$6:OFFSET(AB$6,0,0,COUNTA(B$6:B$33)))</f>
        <v>#REF!</v>
      </c>
      <c r="B18" s="283"/>
      <c r="C18" s="219"/>
      <c r="D18" s="225"/>
      <c r="E18" s="226"/>
      <c r="F18" s="227"/>
      <c r="G18" s="223"/>
      <c r="H18" s="228"/>
      <c r="I18" s="226"/>
      <c r="J18" s="225"/>
      <c r="K18" s="226"/>
      <c r="L18" s="229"/>
      <c r="M18" s="273"/>
      <c r="N18" s="192" t="str">
        <f ca="1">OFFSET(Очки!$A$3,F18,D18+QUOTIENT(MAX($C$34-11,0), 2)*4)</f>
        <v>Место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 t="str">
        <f ca="1">OFFSET(Очки!$A$3,I18,G18+QUOTIENT(MAX($C$34-11,0), 2)*4)</f>
        <v>Место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 t="str">
        <f ca="1">OFFSET(Очки!$A$3,L18,J18+QUOTIENT(MAX($C$34-11,0), 2)*4)</f>
        <v>Место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0</v>
      </c>
      <c r="AD18" s="127"/>
    </row>
    <row r="19" spans="1:30" ht="15.75" x14ac:dyDescent="0.25">
      <c r="A19" s="280" t="e">
        <f ca="1">RANK(AB19,AB$6:OFFSET(AB$6,0,0,COUNTA(B$6:B$33)))</f>
        <v>#REF!</v>
      </c>
      <c r="B19" s="283"/>
      <c r="C19" s="219"/>
      <c r="D19" s="225"/>
      <c r="E19" s="226"/>
      <c r="F19" s="227"/>
      <c r="G19" s="223"/>
      <c r="H19" s="228"/>
      <c r="I19" s="226"/>
      <c r="J19" s="222"/>
      <c r="K19" s="226"/>
      <c r="L19" s="229"/>
      <c r="M19" s="273"/>
      <c r="N19" s="192" t="str">
        <f ca="1">OFFSET(Очки!$A$3,F19,D19+QUOTIENT(MAX($C$34-11,0), 2)*4)</f>
        <v>Место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 t="str">
        <f ca="1">OFFSET(Очки!$A$3,I19,G19+QUOTIENT(MAX($C$34-11,0), 2)*4)</f>
        <v>Место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 t="str">
        <f ca="1">OFFSET(Очки!$A$3,L19,J19+QUOTIENT(MAX($C$34-11,0), 2)*4)</f>
        <v>Место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0</v>
      </c>
      <c r="AD19" s="127"/>
    </row>
    <row r="20" spans="1:30" ht="15.75" x14ac:dyDescent="0.25">
      <c r="A20" s="280" t="e">
        <f ca="1">RANK(AB20,AB$6:OFFSET(AB$6,0,0,COUNTA(B$6:B$33)))</f>
        <v>#REF!</v>
      </c>
      <c r="B20" s="283"/>
      <c r="C20" s="219"/>
      <c r="D20" s="225"/>
      <c r="E20" s="226"/>
      <c r="F20" s="227"/>
      <c r="G20" s="223"/>
      <c r="H20" s="228"/>
      <c r="I20" s="226"/>
      <c r="J20" s="225"/>
      <c r="K20" s="226"/>
      <c r="L20" s="229"/>
      <c r="M20" s="273"/>
      <c r="N20" s="192" t="str">
        <f ca="1">OFFSET(Очки!$A$3,F20,D20+QUOTIENT(MAX($C$34-11,0), 2)*4)</f>
        <v>Место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 t="str">
        <f ca="1">OFFSET(Очки!$A$3,I20,G20+QUOTIENT(MAX($C$34-11,0), 2)*4)</f>
        <v>Место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 t="str">
        <f ca="1">OFFSET(Очки!$A$3,L20,J20+QUOTIENT(MAX($C$34-11,0), 2)*4)</f>
        <v>Место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0</v>
      </c>
      <c r="AD20" s="127"/>
    </row>
    <row r="21" spans="1:30" ht="15.75" x14ac:dyDescent="0.25">
      <c r="A21" s="280" t="e">
        <f ca="1">RANK(AB21,AB$6:OFFSET(AB$6,0,0,COUNTA(B$6:B$33)))</f>
        <v>#REF!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0</v>
      </c>
      <c r="AD21" s="127"/>
    </row>
    <row r="22" spans="1:30" ht="15.75" x14ac:dyDescent="0.25">
      <c r="A22" s="280" t="e">
        <f ca="1">RANK(AB22,AB$6:OFFSET(AB$6,0,0,COUNTA(B$6:B$33)))</f>
        <v>#REF!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0</v>
      </c>
      <c r="AD22" s="127"/>
    </row>
    <row r="23" spans="1:30" ht="15.95" customHeight="1" x14ac:dyDescent="0.25">
      <c r="A23" s="280" t="e">
        <f ca="1">RANK(AB23,AB$6:OFFSET(AB$6,0,0,COUNTA(B$6:B$33)))</f>
        <v>#REF!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0</v>
      </c>
      <c r="AD23" s="127"/>
    </row>
    <row r="24" spans="1:30" ht="16.5" customHeight="1" x14ac:dyDescent="0.25">
      <c r="A24" s="280" t="e">
        <f ca="1">RANK(AB24,AB$6:OFFSET(AB$6,0,0,COUNTA(B$6:B$33)))</f>
        <v>#REF!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0</v>
      </c>
      <c r="AD24" s="127"/>
    </row>
    <row r="25" spans="1:30" ht="15.95" customHeight="1" x14ac:dyDescent="0.25">
      <c r="A25" s="280" t="e">
        <f ca="1">RANK(AB25,AB$6:OFFSET(AB$6,0,0,COUNTA(B$6:B$33)))</f>
        <v>#REF!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0</v>
      </c>
      <c r="AD25" s="127"/>
    </row>
    <row r="26" spans="1:30" ht="15.95" customHeight="1" thickBot="1" x14ac:dyDescent="0.3">
      <c r="A26" s="331" t="e">
        <f ca="1">RANK(AB26,AB$6:OFFSET(AB$6,0,0,COUNTA(B$6:B$33)))</f>
        <v>#REF!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0</v>
      </c>
      <c r="AD26" s="127"/>
    </row>
    <row r="27" spans="1:30" ht="15.95" hidden="1" customHeight="1" x14ac:dyDescent="0.25">
      <c r="A27" s="330" t="e">
        <f ca="1">RANK(AB27,AB$6:OFFSET(AB$6,0,0,COUNTA(B$6:B$33)))</f>
        <v>#REF!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#REF!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#REF!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#REF!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#REF!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#REF!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#REF!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0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3">
    <cfRule type="expression" dxfId="2" priority="3">
      <formula>AND(E6&gt;F6,O6=0)</formula>
    </cfRule>
  </conditionalFormatting>
  <conditionalFormatting sqref="S6:S33">
    <cfRule type="expression" dxfId="1" priority="2">
      <formula>AND(H6&gt;I6,S6=0)</formula>
    </cfRule>
  </conditionalFormatting>
  <conditionalFormatting sqref="W6:W33">
    <cfRule type="expression" dxfId="0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J34"/>
  <sheetViews>
    <sheetView workbookViewId="0">
      <selection activeCell="E11" sqref="E11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6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36" ht="15.75" thickBot="1" x14ac:dyDescent="0.3">
      <c r="A2" s="208" t="s">
        <v>37</v>
      </c>
      <c r="B2" s="389" t="s">
        <v>29</v>
      </c>
      <c r="C2" s="390"/>
      <c r="D2" s="157"/>
      <c r="E2" s="214" t="s">
        <v>36</v>
      </c>
      <c r="F2" s="389" t="s">
        <v>29</v>
      </c>
      <c r="G2" s="390"/>
      <c r="H2" s="156"/>
      <c r="I2" s="214" t="s">
        <v>35</v>
      </c>
      <c r="J2" s="389" t="s">
        <v>29</v>
      </c>
      <c r="K2" s="390"/>
      <c r="L2" s="156"/>
      <c r="M2" s="214" t="s">
        <v>34</v>
      </c>
      <c r="N2" s="389" t="s">
        <v>29</v>
      </c>
      <c r="O2" s="390"/>
      <c r="P2" s="156"/>
      <c r="Q2" s="214" t="s">
        <v>33</v>
      </c>
      <c r="R2" s="389" t="s">
        <v>29</v>
      </c>
      <c r="S2" s="390"/>
      <c r="T2" s="156"/>
      <c r="U2" s="208" t="s">
        <v>38</v>
      </c>
      <c r="V2" s="389" t="s">
        <v>29</v>
      </c>
      <c r="W2" s="390"/>
      <c r="X2" s="156"/>
      <c r="Y2" s="217" t="s">
        <v>39</v>
      </c>
      <c r="Z2" s="389" t="s">
        <v>29</v>
      </c>
      <c r="AA2" s="390"/>
      <c r="AC2" s="217" t="s">
        <v>39</v>
      </c>
      <c r="AD2" s="389" t="s">
        <v>29</v>
      </c>
      <c r="AE2" s="390"/>
      <c r="AG2" s="388" t="s">
        <v>44</v>
      </c>
      <c r="AH2" s="388"/>
      <c r="AI2" s="388"/>
      <c r="AJ2" s="388"/>
    </row>
    <row r="3" spans="1:36" ht="15.75" customHeight="1" thickBot="1" x14ac:dyDescent="0.3">
      <c r="A3" s="209" t="s">
        <v>21</v>
      </c>
      <c r="B3" s="206">
        <v>1</v>
      </c>
      <c r="C3" s="202"/>
      <c r="D3" s="157"/>
      <c r="E3" s="209" t="s">
        <v>21</v>
      </c>
      <c r="F3" s="206">
        <v>1</v>
      </c>
      <c r="G3" s="202">
        <v>2</v>
      </c>
      <c r="H3" s="156"/>
      <c r="I3" s="209" t="s">
        <v>21</v>
      </c>
      <c r="J3" s="206">
        <v>1</v>
      </c>
      <c r="K3" s="202">
        <v>2</v>
      </c>
      <c r="L3" s="156"/>
      <c r="M3" s="209" t="s">
        <v>21</v>
      </c>
      <c r="N3" s="206">
        <v>1</v>
      </c>
      <c r="O3" s="202">
        <v>2</v>
      </c>
      <c r="P3" s="156"/>
      <c r="Q3" s="209" t="s">
        <v>21</v>
      </c>
      <c r="R3" s="206">
        <v>1</v>
      </c>
      <c r="S3" s="202">
        <v>2</v>
      </c>
      <c r="T3" s="156"/>
      <c r="U3" s="209" t="s">
        <v>21</v>
      </c>
      <c r="V3" s="206">
        <v>1</v>
      </c>
      <c r="W3" s="202">
        <v>2</v>
      </c>
      <c r="X3" s="156"/>
      <c r="Y3" s="209" t="s">
        <v>21</v>
      </c>
      <c r="Z3" s="206">
        <v>1</v>
      </c>
      <c r="AA3" s="202">
        <v>2</v>
      </c>
      <c r="AC3" s="209" t="s">
        <v>21</v>
      </c>
      <c r="AD3" s="206">
        <v>1</v>
      </c>
      <c r="AE3" s="202">
        <v>2</v>
      </c>
      <c r="AG3" s="299"/>
      <c r="AH3" s="300" t="s">
        <v>45</v>
      </c>
      <c r="AI3" s="300" t="s">
        <v>46</v>
      </c>
      <c r="AJ3" s="301" t="s">
        <v>47</v>
      </c>
    </row>
    <row r="4" spans="1:36" x14ac:dyDescent="0.25">
      <c r="A4" s="210">
        <v>1</v>
      </c>
      <c r="B4" s="207">
        <v>16</v>
      </c>
      <c r="C4" s="205"/>
      <c r="D4" s="157"/>
      <c r="E4" s="210">
        <v>1</v>
      </c>
      <c r="F4" s="207">
        <v>16</v>
      </c>
      <c r="G4" s="205">
        <v>12</v>
      </c>
      <c r="H4" s="156"/>
      <c r="I4" s="210">
        <v>1</v>
      </c>
      <c r="J4" s="207">
        <v>16</v>
      </c>
      <c r="K4" s="205">
        <v>11.5</v>
      </c>
      <c r="L4" s="156"/>
      <c r="M4" s="210">
        <v>1</v>
      </c>
      <c r="N4" s="207">
        <v>16</v>
      </c>
      <c r="O4" s="205">
        <v>11</v>
      </c>
      <c r="P4" s="156"/>
      <c r="Q4" s="210">
        <v>1</v>
      </c>
      <c r="R4" s="207">
        <v>16</v>
      </c>
      <c r="S4" s="205">
        <v>10.5</v>
      </c>
      <c r="T4" s="156"/>
      <c r="U4" s="210">
        <v>1</v>
      </c>
      <c r="V4" s="207">
        <v>16</v>
      </c>
      <c r="W4" s="205">
        <v>10</v>
      </c>
      <c r="X4" s="156"/>
      <c r="Y4" s="210">
        <v>1</v>
      </c>
      <c r="Z4" s="207">
        <v>16</v>
      </c>
      <c r="AA4" s="205">
        <v>9.5</v>
      </c>
      <c r="AC4" s="210">
        <v>1</v>
      </c>
      <c r="AD4" s="207">
        <v>16</v>
      </c>
      <c r="AE4" s="205">
        <v>9.5</v>
      </c>
      <c r="AG4" s="302">
        <v>1</v>
      </c>
      <c r="AH4" s="303">
        <v>17</v>
      </c>
      <c r="AI4" s="303">
        <v>11.5</v>
      </c>
      <c r="AJ4" s="304">
        <v>6.5</v>
      </c>
    </row>
    <row r="5" spans="1:36" x14ac:dyDescent="0.25">
      <c r="A5" s="211">
        <v>2</v>
      </c>
      <c r="B5" s="194">
        <v>15</v>
      </c>
      <c r="C5" s="201"/>
      <c r="D5" s="157"/>
      <c r="E5" s="211">
        <v>2</v>
      </c>
      <c r="F5" s="194">
        <v>15</v>
      </c>
      <c r="G5" s="201">
        <v>11</v>
      </c>
      <c r="H5" s="156"/>
      <c r="I5" s="211">
        <v>2</v>
      </c>
      <c r="J5" s="194">
        <v>15</v>
      </c>
      <c r="K5" s="201">
        <v>10.5</v>
      </c>
      <c r="L5" s="156"/>
      <c r="M5" s="211">
        <v>2</v>
      </c>
      <c r="N5" s="194">
        <v>15</v>
      </c>
      <c r="O5" s="201">
        <v>10</v>
      </c>
      <c r="P5" s="156"/>
      <c r="Q5" s="211">
        <v>2</v>
      </c>
      <c r="R5" s="194">
        <v>15</v>
      </c>
      <c r="S5" s="201">
        <v>9.5</v>
      </c>
      <c r="T5" s="156"/>
      <c r="U5" s="211">
        <v>2</v>
      </c>
      <c r="V5" s="194">
        <v>15</v>
      </c>
      <c r="W5" s="201">
        <v>9</v>
      </c>
      <c r="X5" s="156"/>
      <c r="Y5" s="211">
        <v>2</v>
      </c>
      <c r="Z5" s="194">
        <v>15</v>
      </c>
      <c r="AA5" s="201">
        <v>8.5</v>
      </c>
      <c r="AC5" s="211">
        <v>2</v>
      </c>
      <c r="AD5" s="194">
        <v>15</v>
      </c>
      <c r="AE5" s="201">
        <v>8.5</v>
      </c>
      <c r="AG5" s="305">
        <v>2</v>
      </c>
      <c r="AH5" s="306">
        <v>16</v>
      </c>
      <c r="AI5" s="306">
        <v>10.5</v>
      </c>
      <c r="AJ5" s="307">
        <v>5.5</v>
      </c>
    </row>
    <row r="6" spans="1:36" x14ac:dyDescent="0.25">
      <c r="A6" s="211">
        <v>3</v>
      </c>
      <c r="B6" s="194">
        <v>14</v>
      </c>
      <c r="C6" s="201"/>
      <c r="D6" s="157"/>
      <c r="E6" s="211">
        <v>3</v>
      </c>
      <c r="F6" s="194">
        <v>14</v>
      </c>
      <c r="G6" s="201">
        <v>10</v>
      </c>
      <c r="H6" s="156"/>
      <c r="I6" s="211">
        <v>3</v>
      </c>
      <c r="J6" s="194">
        <v>14</v>
      </c>
      <c r="K6" s="201">
        <v>9.5</v>
      </c>
      <c r="L6" s="156"/>
      <c r="M6" s="211">
        <v>3</v>
      </c>
      <c r="N6" s="194">
        <v>14</v>
      </c>
      <c r="O6" s="201">
        <v>9</v>
      </c>
      <c r="P6" s="156"/>
      <c r="Q6" s="211">
        <v>3</v>
      </c>
      <c r="R6" s="194">
        <v>14</v>
      </c>
      <c r="S6" s="201">
        <v>8.5</v>
      </c>
      <c r="T6" s="156"/>
      <c r="U6" s="211">
        <v>3</v>
      </c>
      <c r="V6" s="194">
        <v>14</v>
      </c>
      <c r="W6" s="201">
        <v>8</v>
      </c>
      <c r="X6" s="156"/>
      <c r="Y6" s="211">
        <v>3</v>
      </c>
      <c r="Z6" s="194">
        <v>14</v>
      </c>
      <c r="AA6" s="201">
        <v>7.5</v>
      </c>
      <c r="AC6" s="211">
        <v>3</v>
      </c>
      <c r="AD6" s="194">
        <v>14</v>
      </c>
      <c r="AE6" s="201">
        <v>7.5</v>
      </c>
      <c r="AG6" s="305">
        <v>3</v>
      </c>
      <c r="AH6" s="306">
        <v>15</v>
      </c>
      <c r="AI6" s="306">
        <v>9.5</v>
      </c>
      <c r="AJ6" s="307">
        <v>4.5</v>
      </c>
    </row>
    <row r="7" spans="1:36" x14ac:dyDescent="0.25">
      <c r="A7" s="211">
        <v>4</v>
      </c>
      <c r="B7" s="194">
        <v>13</v>
      </c>
      <c r="C7" s="201"/>
      <c r="D7" s="157"/>
      <c r="E7" s="211">
        <v>4</v>
      </c>
      <c r="F7" s="194">
        <v>13</v>
      </c>
      <c r="G7" s="201">
        <v>9</v>
      </c>
      <c r="H7" s="156"/>
      <c r="I7" s="211">
        <v>4</v>
      </c>
      <c r="J7" s="194">
        <v>13</v>
      </c>
      <c r="K7" s="201">
        <v>8.5</v>
      </c>
      <c r="L7" s="156"/>
      <c r="M7" s="211">
        <v>4</v>
      </c>
      <c r="N7" s="194">
        <v>13</v>
      </c>
      <c r="O7" s="201">
        <v>8</v>
      </c>
      <c r="P7" s="156"/>
      <c r="Q7" s="211">
        <v>4</v>
      </c>
      <c r="R7" s="194">
        <v>13</v>
      </c>
      <c r="S7" s="201">
        <v>7.5</v>
      </c>
      <c r="T7" s="156"/>
      <c r="U7" s="211">
        <v>4</v>
      </c>
      <c r="V7" s="194">
        <v>13</v>
      </c>
      <c r="W7" s="201">
        <v>7</v>
      </c>
      <c r="X7" s="156"/>
      <c r="Y7" s="211">
        <v>4</v>
      </c>
      <c r="Z7" s="194">
        <v>13</v>
      </c>
      <c r="AA7" s="201">
        <v>6.5</v>
      </c>
      <c r="AC7" s="211">
        <v>4</v>
      </c>
      <c r="AD7" s="194">
        <v>13</v>
      </c>
      <c r="AE7" s="201">
        <v>6.5</v>
      </c>
      <c r="AG7" s="305">
        <v>4</v>
      </c>
      <c r="AH7" s="306">
        <v>14</v>
      </c>
      <c r="AI7" s="306">
        <v>8.5</v>
      </c>
      <c r="AJ7" s="307">
        <v>3.5</v>
      </c>
    </row>
    <row r="8" spans="1:36" x14ac:dyDescent="0.25">
      <c r="A8" s="211">
        <v>5</v>
      </c>
      <c r="B8" s="194">
        <v>12</v>
      </c>
      <c r="C8" s="201"/>
      <c r="D8" s="157"/>
      <c r="E8" s="211">
        <v>5</v>
      </c>
      <c r="F8" s="194">
        <v>12</v>
      </c>
      <c r="G8" s="201">
        <v>8</v>
      </c>
      <c r="H8" s="156"/>
      <c r="I8" s="211">
        <v>5</v>
      </c>
      <c r="J8" s="194">
        <v>12</v>
      </c>
      <c r="K8" s="201">
        <v>7.5</v>
      </c>
      <c r="L8" s="156"/>
      <c r="M8" s="211">
        <v>5</v>
      </c>
      <c r="N8" s="194">
        <v>12</v>
      </c>
      <c r="O8" s="201">
        <v>7</v>
      </c>
      <c r="P8" s="156"/>
      <c r="Q8" s="211">
        <v>5</v>
      </c>
      <c r="R8" s="194">
        <v>12</v>
      </c>
      <c r="S8" s="201">
        <v>6.5</v>
      </c>
      <c r="T8" s="156"/>
      <c r="U8" s="211">
        <v>5</v>
      </c>
      <c r="V8" s="194">
        <v>12</v>
      </c>
      <c r="W8" s="201">
        <v>6</v>
      </c>
      <c r="X8" s="156"/>
      <c r="Y8" s="211">
        <v>5</v>
      </c>
      <c r="Z8" s="194">
        <v>12</v>
      </c>
      <c r="AA8" s="201">
        <v>5.5</v>
      </c>
      <c r="AC8" s="211">
        <v>5</v>
      </c>
      <c r="AD8" s="194">
        <v>12</v>
      </c>
      <c r="AE8" s="201">
        <v>5.5</v>
      </c>
      <c r="AG8" s="305">
        <v>5</v>
      </c>
      <c r="AH8" s="306">
        <v>13</v>
      </c>
      <c r="AI8" s="306">
        <v>7.5</v>
      </c>
      <c r="AJ8" s="307">
        <v>2.5</v>
      </c>
    </row>
    <row r="9" spans="1:36" x14ac:dyDescent="0.25">
      <c r="A9" s="211">
        <v>6</v>
      </c>
      <c r="B9" s="194">
        <v>11.5</v>
      </c>
      <c r="C9" s="201"/>
      <c r="D9" s="157"/>
      <c r="E9" s="211">
        <v>6</v>
      </c>
      <c r="F9" s="194">
        <v>11.5</v>
      </c>
      <c r="G9" s="201">
        <v>7.5</v>
      </c>
      <c r="H9" s="156"/>
      <c r="I9" s="211">
        <v>6</v>
      </c>
      <c r="J9" s="194">
        <v>11.5</v>
      </c>
      <c r="K9" s="201">
        <v>7</v>
      </c>
      <c r="L9" s="156"/>
      <c r="M9" s="211">
        <v>6</v>
      </c>
      <c r="N9" s="194">
        <v>11.5</v>
      </c>
      <c r="O9" s="201">
        <v>6.5</v>
      </c>
      <c r="P9" s="156"/>
      <c r="Q9" s="211">
        <v>6</v>
      </c>
      <c r="R9" s="194">
        <v>11.5</v>
      </c>
      <c r="S9" s="201">
        <v>6</v>
      </c>
      <c r="T9" s="156"/>
      <c r="U9" s="211">
        <v>6</v>
      </c>
      <c r="V9" s="194">
        <v>11.5</v>
      </c>
      <c r="W9" s="201">
        <v>5.5</v>
      </c>
      <c r="X9" s="156"/>
      <c r="Y9" s="211">
        <v>6</v>
      </c>
      <c r="Z9" s="194">
        <v>11.5</v>
      </c>
      <c r="AA9" s="201">
        <v>5</v>
      </c>
      <c r="AC9" s="211">
        <v>6</v>
      </c>
      <c r="AD9" s="194">
        <v>11.5</v>
      </c>
      <c r="AE9" s="201">
        <v>5</v>
      </c>
      <c r="AG9" s="305">
        <v>6</v>
      </c>
      <c r="AH9" s="306">
        <v>12.5</v>
      </c>
      <c r="AI9" s="306">
        <v>7</v>
      </c>
      <c r="AJ9" s="307">
        <v>2</v>
      </c>
    </row>
    <row r="10" spans="1:36" x14ac:dyDescent="0.25">
      <c r="A10" s="211">
        <v>7</v>
      </c>
      <c r="B10" s="194">
        <v>11</v>
      </c>
      <c r="C10" s="201"/>
      <c r="D10" s="157"/>
      <c r="E10" s="211">
        <v>7</v>
      </c>
      <c r="F10" s="194">
        <v>11</v>
      </c>
      <c r="G10" s="201">
        <v>7</v>
      </c>
      <c r="H10" s="156"/>
      <c r="I10" s="211">
        <v>7</v>
      </c>
      <c r="J10" s="194">
        <v>11</v>
      </c>
      <c r="K10" s="201">
        <v>6.5</v>
      </c>
      <c r="L10" s="156"/>
      <c r="M10" s="211">
        <v>7</v>
      </c>
      <c r="N10" s="194">
        <v>11</v>
      </c>
      <c r="O10" s="201">
        <v>6</v>
      </c>
      <c r="P10" s="156"/>
      <c r="Q10" s="211">
        <v>7</v>
      </c>
      <c r="R10" s="194">
        <v>11</v>
      </c>
      <c r="S10" s="201">
        <v>5.5</v>
      </c>
      <c r="T10" s="156"/>
      <c r="U10" s="211">
        <v>7</v>
      </c>
      <c r="V10" s="194">
        <v>11</v>
      </c>
      <c r="W10" s="201">
        <v>5</v>
      </c>
      <c r="X10" s="156"/>
      <c r="Y10" s="211">
        <v>7</v>
      </c>
      <c r="Z10" s="194">
        <v>11</v>
      </c>
      <c r="AA10" s="201">
        <v>4.5</v>
      </c>
      <c r="AC10" s="211">
        <v>7</v>
      </c>
      <c r="AD10" s="194">
        <v>11</v>
      </c>
      <c r="AE10" s="201">
        <v>4.5</v>
      </c>
      <c r="AG10" s="305">
        <v>7</v>
      </c>
      <c r="AH10" s="306">
        <v>12</v>
      </c>
      <c r="AI10" s="306">
        <v>6.5</v>
      </c>
      <c r="AJ10" s="307">
        <v>1.5</v>
      </c>
    </row>
    <row r="11" spans="1:36" x14ac:dyDescent="0.25">
      <c r="A11" s="211">
        <v>8</v>
      </c>
      <c r="B11" s="194">
        <v>10.5</v>
      </c>
      <c r="C11" s="201"/>
      <c r="D11" s="157"/>
      <c r="E11" s="211"/>
      <c r="F11" s="194"/>
      <c r="G11" s="201"/>
      <c r="H11" s="156"/>
      <c r="I11" s="211">
        <v>8</v>
      </c>
      <c r="J11" s="194">
        <v>10.5</v>
      </c>
      <c r="K11" s="201">
        <v>6</v>
      </c>
      <c r="L11" s="156"/>
      <c r="M11" s="211">
        <v>8</v>
      </c>
      <c r="N11" s="194">
        <v>10.5</v>
      </c>
      <c r="O11" s="201">
        <v>5.5</v>
      </c>
      <c r="P11" s="156"/>
      <c r="Q11" s="211">
        <v>8</v>
      </c>
      <c r="R11" s="194">
        <v>10.5</v>
      </c>
      <c r="S11" s="201">
        <v>5</v>
      </c>
      <c r="T11" s="156"/>
      <c r="U11" s="211">
        <v>8</v>
      </c>
      <c r="V11" s="194">
        <v>10.5</v>
      </c>
      <c r="W11" s="201">
        <v>4.5</v>
      </c>
      <c r="X11" s="156"/>
      <c r="Y11" s="211">
        <v>8</v>
      </c>
      <c r="Z11" s="194">
        <v>10.5</v>
      </c>
      <c r="AA11" s="201">
        <v>4</v>
      </c>
      <c r="AC11" s="211">
        <v>8</v>
      </c>
      <c r="AD11" s="194">
        <v>10.5</v>
      </c>
      <c r="AE11" s="201">
        <v>4</v>
      </c>
      <c r="AG11" s="305">
        <v>8</v>
      </c>
      <c r="AH11" s="306">
        <v>11.5</v>
      </c>
      <c r="AI11" s="306">
        <v>6</v>
      </c>
      <c r="AJ11" s="307">
        <v>1</v>
      </c>
    </row>
    <row r="12" spans="1:36" x14ac:dyDescent="0.25">
      <c r="A12" s="211">
        <v>9</v>
      </c>
      <c r="B12" s="194">
        <v>10</v>
      </c>
      <c r="C12" s="201"/>
      <c r="D12" s="157"/>
      <c r="E12" s="211"/>
      <c r="F12" s="194"/>
      <c r="G12" s="201"/>
      <c r="H12" s="156"/>
      <c r="I12" s="211"/>
      <c r="J12" s="194"/>
      <c r="K12" s="201"/>
      <c r="L12" s="156"/>
      <c r="M12" s="211">
        <v>9</v>
      </c>
      <c r="N12" s="194">
        <v>10</v>
      </c>
      <c r="O12" s="201">
        <v>5</v>
      </c>
      <c r="P12" s="156"/>
      <c r="Q12" s="211">
        <v>9</v>
      </c>
      <c r="R12" s="194">
        <v>10</v>
      </c>
      <c r="S12" s="201">
        <v>4.5</v>
      </c>
      <c r="T12" s="156"/>
      <c r="U12" s="211">
        <v>9</v>
      </c>
      <c r="V12" s="194">
        <v>10</v>
      </c>
      <c r="W12" s="201">
        <v>4</v>
      </c>
      <c r="X12" s="156"/>
      <c r="Y12" s="211">
        <v>9</v>
      </c>
      <c r="Z12" s="194">
        <v>10</v>
      </c>
      <c r="AA12" s="201">
        <v>3.5</v>
      </c>
      <c r="AC12" s="211">
        <v>9</v>
      </c>
      <c r="AD12" s="194">
        <v>10</v>
      </c>
      <c r="AE12" s="201">
        <v>3.5</v>
      </c>
      <c r="AG12" s="305">
        <v>9</v>
      </c>
      <c r="AH12" s="306">
        <v>11</v>
      </c>
      <c r="AI12" s="306">
        <v>5.5</v>
      </c>
      <c r="AJ12" s="307">
        <v>0.5</v>
      </c>
    </row>
    <row r="13" spans="1:36" ht="15.75" thickBot="1" x14ac:dyDescent="0.3">
      <c r="A13" s="211">
        <v>10</v>
      </c>
      <c r="B13" s="194">
        <v>9.5</v>
      </c>
      <c r="C13" s="201"/>
      <c r="D13" s="157"/>
      <c r="E13" s="211"/>
      <c r="F13" s="194"/>
      <c r="G13" s="201"/>
      <c r="H13" s="156"/>
      <c r="I13" s="211"/>
      <c r="J13" s="194"/>
      <c r="K13" s="201"/>
      <c r="L13" s="156"/>
      <c r="M13" s="211"/>
      <c r="N13" s="194"/>
      <c r="O13" s="201"/>
      <c r="P13" s="156"/>
      <c r="Q13" s="211">
        <v>10</v>
      </c>
      <c r="R13" s="194">
        <v>9.5</v>
      </c>
      <c r="S13" s="201">
        <v>4</v>
      </c>
      <c r="T13" s="156"/>
      <c r="U13" s="211">
        <v>10</v>
      </c>
      <c r="V13" s="194">
        <v>9.5</v>
      </c>
      <c r="W13" s="201">
        <v>3.5</v>
      </c>
      <c r="X13" s="156"/>
      <c r="Y13" s="211">
        <v>10</v>
      </c>
      <c r="Z13" s="194">
        <v>9.5</v>
      </c>
      <c r="AA13" s="201">
        <v>3</v>
      </c>
      <c r="AC13" s="211">
        <v>10</v>
      </c>
      <c r="AD13" s="194">
        <v>9.5</v>
      </c>
      <c r="AE13" s="201">
        <v>3</v>
      </c>
      <c r="AG13" s="308">
        <v>10</v>
      </c>
      <c r="AH13" s="309">
        <v>10.5</v>
      </c>
      <c r="AI13" s="309"/>
      <c r="AJ13" s="310"/>
    </row>
    <row r="14" spans="1:36" x14ac:dyDescent="0.25">
      <c r="A14" s="211">
        <v>11</v>
      </c>
      <c r="B14" s="194">
        <v>9</v>
      </c>
      <c r="C14" s="201"/>
      <c r="D14" s="157"/>
      <c r="E14" s="215"/>
      <c r="F14" s="212"/>
      <c r="G14" s="204"/>
      <c r="H14" s="156"/>
      <c r="I14" s="215"/>
      <c r="J14" s="212"/>
      <c r="K14" s="204"/>
      <c r="L14" s="156"/>
      <c r="M14" s="215"/>
      <c r="N14" s="212"/>
      <c r="O14" s="204"/>
      <c r="P14" s="156"/>
      <c r="Q14" s="215"/>
      <c r="R14" s="212"/>
      <c r="S14" s="204"/>
      <c r="T14" s="156"/>
      <c r="U14" s="211">
        <v>11</v>
      </c>
      <c r="V14" s="194">
        <v>9</v>
      </c>
      <c r="W14" s="201">
        <v>3</v>
      </c>
      <c r="X14" s="156"/>
      <c r="Y14" s="211">
        <v>11</v>
      </c>
      <c r="Z14" s="194">
        <v>9</v>
      </c>
      <c r="AA14" s="201">
        <v>2.5</v>
      </c>
      <c r="AC14" s="211">
        <v>11</v>
      </c>
      <c r="AD14" s="194">
        <v>9</v>
      </c>
      <c r="AE14" s="201">
        <v>2.5</v>
      </c>
    </row>
    <row r="15" spans="1:36" ht="15.75" thickBot="1" x14ac:dyDescent="0.3">
      <c r="A15" s="209">
        <v>12</v>
      </c>
      <c r="B15" s="206">
        <v>8.5</v>
      </c>
      <c r="C15" s="202"/>
      <c r="D15" s="157"/>
      <c r="E15" s="216"/>
      <c r="F15" s="213"/>
      <c r="G15" s="203"/>
      <c r="H15" s="156"/>
      <c r="I15" s="216"/>
      <c r="J15" s="213"/>
      <c r="K15" s="203"/>
      <c r="L15" s="156"/>
      <c r="M15" s="216"/>
      <c r="N15" s="213"/>
      <c r="O15" s="203"/>
      <c r="P15" s="156"/>
      <c r="Q15" s="216"/>
      <c r="R15" s="213"/>
      <c r="S15" s="203"/>
      <c r="T15" s="156"/>
      <c r="U15" s="216"/>
      <c r="V15" s="213"/>
      <c r="W15" s="203"/>
      <c r="X15" s="156"/>
      <c r="Y15" s="209">
        <v>12</v>
      </c>
      <c r="Z15" s="206">
        <v>8.5</v>
      </c>
      <c r="AA15" s="202">
        <v>2</v>
      </c>
      <c r="AC15" s="209">
        <v>12</v>
      </c>
      <c r="AD15" s="206">
        <v>8.5</v>
      </c>
      <c r="AE15" s="202">
        <v>2</v>
      </c>
    </row>
    <row r="16" spans="1:36" x14ac:dyDescent="0.25">
      <c r="A16" s="157">
        <v>13</v>
      </c>
      <c r="B16" s="157">
        <v>8</v>
      </c>
      <c r="C16" s="157"/>
      <c r="D16" s="157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60"/>
      <c r="Z16" s="275"/>
      <c r="AA16" s="276"/>
      <c r="AC16" s="160">
        <v>13</v>
      </c>
      <c r="AD16" s="275">
        <v>8</v>
      </c>
      <c r="AE16" s="276">
        <v>1.5</v>
      </c>
    </row>
    <row r="17" spans="1:28" ht="15.75" thickBot="1" x14ac:dyDescent="0.3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</row>
    <row r="18" spans="1:28" ht="15.75" thickBot="1" x14ac:dyDescent="0.3">
      <c r="A18" s="195"/>
      <c r="B18" s="196" t="s">
        <v>40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7"/>
      <c r="N18" s="156"/>
      <c r="O18" s="198"/>
      <c r="P18" s="199" t="s">
        <v>17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</row>
    <row r="19" spans="1:28" ht="15.75" thickBot="1" x14ac:dyDescent="0.3">
      <c r="A19" s="163"/>
      <c r="B19" s="164" t="s">
        <v>18</v>
      </c>
      <c r="C19" s="165" t="s">
        <v>19</v>
      </c>
      <c r="D19" s="165" t="s">
        <v>20</v>
      </c>
      <c r="E19" s="165" t="s">
        <v>14</v>
      </c>
      <c r="F19" s="165" t="s">
        <v>13</v>
      </c>
      <c r="G19" s="165" t="s">
        <v>12</v>
      </c>
      <c r="H19" s="165" t="s">
        <v>11</v>
      </c>
      <c r="I19" s="165" t="s">
        <v>10</v>
      </c>
      <c r="J19" s="165" t="s">
        <v>9</v>
      </c>
      <c r="K19" s="165" t="s">
        <v>8</v>
      </c>
      <c r="L19" s="165" t="s">
        <v>7</v>
      </c>
      <c r="M19" s="166" t="s">
        <v>6</v>
      </c>
      <c r="N19" s="156"/>
      <c r="O19" s="391"/>
      <c r="P19" s="393" t="s">
        <v>16</v>
      </c>
      <c r="Q19" s="394"/>
      <c r="R19" s="394"/>
      <c r="S19" s="394"/>
      <c r="T19" s="394"/>
      <c r="U19" s="394"/>
      <c r="V19" s="394"/>
      <c r="W19" s="394"/>
      <c r="X19" s="394"/>
      <c r="Y19" s="394"/>
      <c r="Z19" s="395"/>
      <c r="AA19" s="155" t="s">
        <v>15</v>
      </c>
      <c r="AB19" s="311" t="s">
        <v>48</v>
      </c>
    </row>
    <row r="20" spans="1:28" ht="15.75" thickBot="1" x14ac:dyDescent="0.3">
      <c r="A20" s="167">
        <v>1</v>
      </c>
      <c r="B20" s="179">
        <v>1.3</v>
      </c>
      <c r="C20" s="168">
        <v>1.3</v>
      </c>
      <c r="D20" s="168">
        <v>1.2</v>
      </c>
      <c r="E20" s="168">
        <v>1.1000000000000001</v>
      </c>
      <c r="F20" s="168">
        <v>1</v>
      </c>
      <c r="G20" s="168">
        <v>0.9</v>
      </c>
      <c r="H20" s="168">
        <v>0.8</v>
      </c>
      <c r="I20" s="168">
        <v>0.7</v>
      </c>
      <c r="J20" s="168">
        <v>0.6</v>
      </c>
      <c r="K20" s="180">
        <v>0.6</v>
      </c>
      <c r="L20" s="180">
        <v>0.5</v>
      </c>
      <c r="M20" s="181">
        <v>0.5</v>
      </c>
      <c r="N20" s="156"/>
      <c r="O20" s="392"/>
      <c r="P20" s="235" t="s">
        <v>19</v>
      </c>
      <c r="Q20" s="236" t="s">
        <v>20</v>
      </c>
      <c r="R20" s="237" t="s">
        <v>14</v>
      </c>
      <c r="S20" s="162" t="s">
        <v>13</v>
      </c>
      <c r="T20" s="162" t="s">
        <v>12</v>
      </c>
      <c r="U20" s="162" t="s">
        <v>11</v>
      </c>
      <c r="V20" s="162" t="s">
        <v>10</v>
      </c>
      <c r="W20" s="162" t="s">
        <v>9</v>
      </c>
      <c r="X20" s="162" t="s">
        <v>8</v>
      </c>
      <c r="Y20" s="162" t="s">
        <v>7</v>
      </c>
      <c r="Z20" s="161" t="s">
        <v>6</v>
      </c>
      <c r="AA20" s="160"/>
      <c r="AB20" s="312"/>
    </row>
    <row r="21" spans="1:28" x14ac:dyDescent="0.25">
      <c r="A21" s="169">
        <v>2</v>
      </c>
      <c r="B21" s="170">
        <v>2.6</v>
      </c>
      <c r="C21" s="171">
        <v>2.5</v>
      </c>
      <c r="D21" s="171">
        <v>2.2999999999999998</v>
      </c>
      <c r="E21" s="171">
        <v>2.1</v>
      </c>
      <c r="F21" s="171">
        <v>1.9</v>
      </c>
      <c r="G21" s="171">
        <v>1.7000000000000002</v>
      </c>
      <c r="H21" s="171">
        <v>1.5</v>
      </c>
      <c r="I21" s="171">
        <v>1.2999999999999998</v>
      </c>
      <c r="J21" s="171">
        <f>J20+K20</f>
        <v>1.2</v>
      </c>
      <c r="K21" s="171">
        <f>K20+L20</f>
        <v>1.1000000000000001</v>
      </c>
      <c r="L21" s="171">
        <f>L20+M20</f>
        <v>1</v>
      </c>
      <c r="M21" s="173"/>
      <c r="N21" s="156"/>
      <c r="O21" s="238">
        <v>1.4</v>
      </c>
      <c r="P21" s="239">
        <v>1.3</v>
      </c>
      <c r="Q21" s="240">
        <v>1.3</v>
      </c>
      <c r="R21" s="241">
        <v>1.3</v>
      </c>
      <c r="S21" s="242">
        <v>1.2</v>
      </c>
      <c r="T21" s="242">
        <v>1.2</v>
      </c>
      <c r="U21" s="242">
        <v>1.1000000000000001</v>
      </c>
      <c r="V21" s="242">
        <v>1</v>
      </c>
      <c r="W21" s="242">
        <v>0.9</v>
      </c>
      <c r="X21" s="242">
        <v>0.8</v>
      </c>
      <c r="Y21" s="242">
        <v>0.7</v>
      </c>
      <c r="Z21" s="264">
        <v>0.7</v>
      </c>
      <c r="AA21" s="269">
        <v>0.7</v>
      </c>
      <c r="AB21" s="313">
        <v>0.5</v>
      </c>
    </row>
    <row r="22" spans="1:28" x14ac:dyDescent="0.25">
      <c r="A22" s="169">
        <v>3</v>
      </c>
      <c r="B22" s="170">
        <v>3.8</v>
      </c>
      <c r="C22" s="171">
        <v>3.6</v>
      </c>
      <c r="D22" s="171">
        <v>3.3</v>
      </c>
      <c r="E22" s="171">
        <v>3</v>
      </c>
      <c r="F22" s="171">
        <v>2.7</v>
      </c>
      <c r="G22" s="171">
        <v>2.4000000000000004</v>
      </c>
      <c r="H22" s="171">
        <v>2.1</v>
      </c>
      <c r="I22" s="171">
        <v>1.9</v>
      </c>
      <c r="J22" s="171">
        <f>J21+L20</f>
        <v>1.7</v>
      </c>
      <c r="K22" s="171">
        <f>K21+M20</f>
        <v>1.6</v>
      </c>
      <c r="L22" s="171"/>
      <c r="M22" s="173"/>
      <c r="N22" s="156"/>
      <c r="O22" s="243">
        <f>O21+P21</f>
        <v>2.7</v>
      </c>
      <c r="P22" s="244">
        <f>P21+Q21</f>
        <v>2.6</v>
      </c>
      <c r="Q22" s="245">
        <f>Q21+R21</f>
        <v>2.6</v>
      </c>
      <c r="R22" s="159">
        <f t="shared" ref="R22:Y22" si="0">R21+S21</f>
        <v>2.5</v>
      </c>
      <c r="S22" s="158">
        <f t="shared" si="0"/>
        <v>2.4</v>
      </c>
      <c r="T22" s="158">
        <f t="shared" si="0"/>
        <v>2.2999999999999998</v>
      </c>
      <c r="U22" s="158">
        <f t="shared" si="0"/>
        <v>2.1</v>
      </c>
      <c r="V22" s="158">
        <f t="shared" si="0"/>
        <v>1.9</v>
      </c>
      <c r="W22" s="158">
        <f t="shared" si="0"/>
        <v>1.7000000000000002</v>
      </c>
      <c r="X22" s="158">
        <f t="shared" si="0"/>
        <v>1.5</v>
      </c>
      <c r="Y22" s="158">
        <f t="shared" si="0"/>
        <v>1.4</v>
      </c>
      <c r="Z22" s="265"/>
      <c r="AA22" s="270">
        <v>1.4</v>
      </c>
      <c r="AB22" s="314">
        <v>1</v>
      </c>
    </row>
    <row r="23" spans="1:28" x14ac:dyDescent="0.25">
      <c r="A23" s="169">
        <v>4</v>
      </c>
      <c r="B23" s="170">
        <v>4.9000000000000004</v>
      </c>
      <c r="C23" s="171">
        <v>4.5999999999999996</v>
      </c>
      <c r="D23" s="171">
        <v>4.2</v>
      </c>
      <c r="E23" s="171">
        <v>3.8</v>
      </c>
      <c r="F23" s="171">
        <v>3.4000000000000004</v>
      </c>
      <c r="G23" s="171">
        <v>3.0000000000000004</v>
      </c>
      <c r="H23" s="171">
        <v>2.7</v>
      </c>
      <c r="I23" s="171">
        <v>2.4</v>
      </c>
      <c r="J23" s="171">
        <f>J22+M20</f>
        <v>2.2000000000000002</v>
      </c>
      <c r="K23" s="171"/>
      <c r="L23" s="171"/>
      <c r="M23" s="173"/>
      <c r="N23" s="156"/>
      <c r="O23" s="243">
        <f>O22+Q21</f>
        <v>4</v>
      </c>
      <c r="P23" s="244">
        <f t="shared" ref="P23:U23" si="1">P22+R21</f>
        <v>3.9000000000000004</v>
      </c>
      <c r="Q23" s="245">
        <f t="shared" si="1"/>
        <v>3.8</v>
      </c>
      <c r="R23" s="159">
        <f t="shared" si="1"/>
        <v>3.7</v>
      </c>
      <c r="S23" s="158">
        <f t="shared" si="1"/>
        <v>3.5</v>
      </c>
      <c r="T23" s="158">
        <f t="shared" si="1"/>
        <v>3.3</v>
      </c>
      <c r="U23" s="158">
        <f t="shared" si="1"/>
        <v>3</v>
      </c>
      <c r="V23" s="158">
        <f>V22+X21</f>
        <v>2.7</v>
      </c>
      <c r="W23" s="158">
        <f>W22+Y21</f>
        <v>2.4000000000000004</v>
      </c>
      <c r="X23" s="158">
        <f>X22+Z21</f>
        <v>2.2000000000000002</v>
      </c>
      <c r="Y23" s="158"/>
      <c r="Z23" s="265"/>
      <c r="AA23" s="270">
        <v>2.1</v>
      </c>
      <c r="AB23" s="314">
        <v>1.5</v>
      </c>
    </row>
    <row r="24" spans="1:28" x14ac:dyDescent="0.25">
      <c r="A24" s="169">
        <v>5</v>
      </c>
      <c r="B24" s="170">
        <v>5.9</v>
      </c>
      <c r="C24" s="171">
        <v>5.5</v>
      </c>
      <c r="D24" s="171">
        <f>D23+H20</f>
        <v>5</v>
      </c>
      <c r="E24" s="171">
        <v>4.5</v>
      </c>
      <c r="F24" s="171">
        <v>4</v>
      </c>
      <c r="G24" s="171">
        <v>3.6000000000000005</v>
      </c>
      <c r="H24" s="171">
        <v>3.2</v>
      </c>
      <c r="I24" s="171">
        <v>2.9</v>
      </c>
      <c r="J24" s="171"/>
      <c r="K24" s="171"/>
      <c r="L24" s="171"/>
      <c r="M24" s="173"/>
      <c r="N24" s="156"/>
      <c r="O24" s="243">
        <f>O23+R21</f>
        <v>5.3</v>
      </c>
      <c r="P24" s="244">
        <f>P23+S21</f>
        <v>5.1000000000000005</v>
      </c>
      <c r="Q24" s="245">
        <f>Q23+T21</f>
        <v>5</v>
      </c>
      <c r="R24" s="159">
        <f t="shared" ref="R24:W24" si="2">R23+U21</f>
        <v>4.8000000000000007</v>
      </c>
      <c r="S24" s="158">
        <f t="shared" si="2"/>
        <v>4.5</v>
      </c>
      <c r="T24" s="158">
        <f t="shared" si="2"/>
        <v>4.2</v>
      </c>
      <c r="U24" s="158">
        <f t="shared" si="2"/>
        <v>3.8</v>
      </c>
      <c r="V24" s="158">
        <f t="shared" si="2"/>
        <v>3.4000000000000004</v>
      </c>
      <c r="W24" s="158">
        <f t="shared" si="2"/>
        <v>3.1000000000000005</v>
      </c>
      <c r="X24" s="158"/>
      <c r="Y24" s="158"/>
      <c r="Z24" s="265"/>
      <c r="AA24" s="270">
        <v>2.8</v>
      </c>
      <c r="AB24" s="314">
        <v>2</v>
      </c>
    </row>
    <row r="25" spans="1:28" x14ac:dyDescent="0.25">
      <c r="A25" s="169">
        <v>6</v>
      </c>
      <c r="B25" s="170">
        <v>6.8000000000000007</v>
      </c>
      <c r="C25" s="171">
        <v>6.3</v>
      </c>
      <c r="D25" s="171">
        <v>5.7</v>
      </c>
      <c r="E25" s="171">
        <v>5.0999999999999996</v>
      </c>
      <c r="F25" s="171">
        <v>4.5999999999999996</v>
      </c>
      <c r="G25" s="171">
        <v>4.1000000000000005</v>
      </c>
      <c r="H25" s="171">
        <v>3.7</v>
      </c>
      <c r="I25" s="171"/>
      <c r="J25" s="171"/>
      <c r="K25" s="171"/>
      <c r="L25" s="171"/>
      <c r="M25" s="173"/>
      <c r="N25" s="156"/>
      <c r="O25" s="243">
        <f>O24+S21</f>
        <v>6.5</v>
      </c>
      <c r="P25" s="244">
        <f t="shared" ref="P25:V25" si="3">P24+T21</f>
        <v>6.3000000000000007</v>
      </c>
      <c r="Q25" s="245">
        <f t="shared" si="3"/>
        <v>6.1</v>
      </c>
      <c r="R25" s="159">
        <f t="shared" si="3"/>
        <v>5.8000000000000007</v>
      </c>
      <c r="S25" s="158">
        <f t="shared" si="3"/>
        <v>5.4</v>
      </c>
      <c r="T25" s="158">
        <f t="shared" si="3"/>
        <v>5</v>
      </c>
      <c r="U25" s="158">
        <f t="shared" si="3"/>
        <v>4.5</v>
      </c>
      <c r="V25" s="158">
        <f t="shared" si="3"/>
        <v>4.1000000000000005</v>
      </c>
      <c r="W25" s="158"/>
      <c r="X25" s="158"/>
      <c r="Y25" s="158"/>
      <c r="Z25" s="265"/>
      <c r="AA25" s="270">
        <v>3.5</v>
      </c>
      <c r="AB25" s="314">
        <v>2.5</v>
      </c>
    </row>
    <row r="26" spans="1:28" x14ac:dyDescent="0.25">
      <c r="A26" s="169">
        <v>7</v>
      </c>
      <c r="B26" s="170">
        <v>7.6000000000000005</v>
      </c>
      <c r="C26" s="171">
        <v>7</v>
      </c>
      <c r="D26" s="171">
        <v>6.3</v>
      </c>
      <c r="E26" s="171">
        <v>5.6999999999999993</v>
      </c>
      <c r="F26" s="171">
        <v>5.0999999999999996</v>
      </c>
      <c r="G26" s="171">
        <v>4.6000000000000005</v>
      </c>
      <c r="H26" s="171"/>
      <c r="I26" s="171"/>
      <c r="J26" s="171"/>
      <c r="K26" s="171"/>
      <c r="L26" s="171"/>
      <c r="M26" s="173"/>
      <c r="N26" s="156"/>
      <c r="O26" s="243">
        <f>O25+T21</f>
        <v>7.7</v>
      </c>
      <c r="P26" s="244">
        <f t="shared" ref="P26:U26" si="4">P25+U21</f>
        <v>7.4</v>
      </c>
      <c r="Q26" s="245">
        <f t="shared" si="4"/>
        <v>7.1</v>
      </c>
      <c r="R26" s="159">
        <f t="shared" si="4"/>
        <v>6.7000000000000011</v>
      </c>
      <c r="S26" s="158">
        <f t="shared" si="4"/>
        <v>6.2</v>
      </c>
      <c r="T26" s="158">
        <f t="shared" si="4"/>
        <v>5.7</v>
      </c>
      <c r="U26" s="158">
        <f t="shared" si="4"/>
        <v>5.2</v>
      </c>
      <c r="V26" s="158"/>
      <c r="W26" s="158"/>
      <c r="X26" s="158"/>
      <c r="Y26" s="158"/>
      <c r="Z26" s="265"/>
      <c r="AA26" s="270">
        <v>4.2</v>
      </c>
      <c r="AB26" s="314">
        <v>3</v>
      </c>
    </row>
    <row r="27" spans="1:28" x14ac:dyDescent="0.25">
      <c r="A27" s="169">
        <v>8</v>
      </c>
      <c r="B27" s="170">
        <v>8.3000000000000007</v>
      </c>
      <c r="C27" s="171">
        <v>7.6</v>
      </c>
      <c r="D27" s="171">
        <v>6.8999999999999995</v>
      </c>
      <c r="E27" s="171">
        <v>6.1999999999999993</v>
      </c>
      <c r="F27" s="171">
        <v>5.6</v>
      </c>
      <c r="G27" s="171"/>
      <c r="H27" s="171"/>
      <c r="I27" s="171"/>
      <c r="J27" s="171"/>
      <c r="K27" s="171"/>
      <c r="L27" s="171"/>
      <c r="M27" s="173"/>
      <c r="N27" s="156"/>
      <c r="O27" s="243">
        <f t="shared" ref="O27:T27" si="5">O26+U21</f>
        <v>8.8000000000000007</v>
      </c>
      <c r="P27" s="244">
        <f t="shared" si="5"/>
        <v>8.4</v>
      </c>
      <c r="Q27" s="245">
        <f t="shared" si="5"/>
        <v>8</v>
      </c>
      <c r="R27" s="159">
        <f t="shared" si="5"/>
        <v>7.5000000000000009</v>
      </c>
      <c r="S27" s="158">
        <f t="shared" si="5"/>
        <v>6.9</v>
      </c>
      <c r="T27" s="158">
        <f t="shared" si="5"/>
        <v>6.4</v>
      </c>
      <c r="U27" s="158"/>
      <c r="V27" s="158"/>
      <c r="W27" s="158"/>
      <c r="X27" s="158"/>
      <c r="Y27" s="158"/>
      <c r="Z27" s="265"/>
      <c r="AA27" s="270">
        <v>4.9000000000000004</v>
      </c>
      <c r="AB27" s="314">
        <v>3.5</v>
      </c>
    </row>
    <row r="28" spans="1:28" x14ac:dyDescent="0.25">
      <c r="A28" s="169">
        <v>9</v>
      </c>
      <c r="B28" s="170">
        <v>8.9</v>
      </c>
      <c r="C28" s="171">
        <v>8.1999999999999993</v>
      </c>
      <c r="D28" s="171">
        <v>7.3999999999999995</v>
      </c>
      <c r="E28" s="171">
        <v>6.6999999999999993</v>
      </c>
      <c r="F28" s="171"/>
      <c r="G28" s="171"/>
      <c r="H28" s="171"/>
      <c r="I28" s="171"/>
      <c r="J28" s="171"/>
      <c r="K28" s="171"/>
      <c r="L28" s="171"/>
      <c r="M28" s="173"/>
      <c r="N28" s="156"/>
      <c r="O28" s="243">
        <f>O27+V21</f>
        <v>9.8000000000000007</v>
      </c>
      <c r="P28" s="244">
        <f>P27+W21</f>
        <v>9.3000000000000007</v>
      </c>
      <c r="Q28" s="245">
        <f>Q27+X21</f>
        <v>8.8000000000000007</v>
      </c>
      <c r="R28" s="159">
        <f>R27+Y21</f>
        <v>8.2000000000000011</v>
      </c>
      <c r="S28" s="158">
        <f>S27+Z21</f>
        <v>7.6000000000000005</v>
      </c>
      <c r="T28" s="158"/>
      <c r="U28" s="158"/>
      <c r="V28" s="158"/>
      <c r="W28" s="158"/>
      <c r="X28" s="158"/>
      <c r="Y28" s="158"/>
      <c r="Z28" s="265"/>
      <c r="AA28" s="270">
        <v>5.6</v>
      </c>
      <c r="AB28" s="314">
        <v>4</v>
      </c>
    </row>
    <row r="29" spans="1:28" x14ac:dyDescent="0.25">
      <c r="A29" s="169">
        <v>10</v>
      </c>
      <c r="B29" s="170">
        <v>9.5</v>
      </c>
      <c r="C29" s="171">
        <v>8.6999999999999993</v>
      </c>
      <c r="D29" s="171">
        <v>7.8999999999999995</v>
      </c>
      <c r="E29" s="171"/>
      <c r="F29" s="171"/>
      <c r="G29" s="171"/>
      <c r="H29" s="171"/>
      <c r="I29" s="171"/>
      <c r="J29" s="171"/>
      <c r="K29" s="171"/>
      <c r="L29" s="171"/>
      <c r="M29" s="173"/>
      <c r="N29" s="156"/>
      <c r="O29" s="246">
        <f>O28+W21</f>
        <v>10.700000000000001</v>
      </c>
      <c r="P29" s="247">
        <f>P28+X21</f>
        <v>10.100000000000001</v>
      </c>
      <c r="Q29" s="248">
        <f>Q28+Y21</f>
        <v>9.5</v>
      </c>
      <c r="R29" s="249">
        <f>R28+Z21</f>
        <v>8.9</v>
      </c>
      <c r="S29" s="250"/>
      <c r="T29" s="250"/>
      <c r="U29" s="250"/>
      <c r="V29" s="250"/>
      <c r="W29" s="250"/>
      <c r="X29" s="250"/>
      <c r="Y29" s="250"/>
      <c r="Z29" s="266"/>
      <c r="AA29" s="270">
        <v>6.3</v>
      </c>
      <c r="AB29" s="314">
        <v>4.5</v>
      </c>
    </row>
    <row r="30" spans="1:28" x14ac:dyDescent="0.25">
      <c r="A30" s="169">
        <v>11</v>
      </c>
      <c r="B30" s="170">
        <v>10</v>
      </c>
      <c r="C30" s="171">
        <v>9.1999999999999993</v>
      </c>
      <c r="D30" s="171"/>
      <c r="E30" s="172"/>
      <c r="F30" s="172"/>
      <c r="G30" s="172"/>
      <c r="H30" s="172"/>
      <c r="I30" s="172"/>
      <c r="J30" s="172"/>
      <c r="K30" s="172"/>
      <c r="L30" s="172"/>
      <c r="M30" s="173"/>
      <c r="N30" s="156"/>
      <c r="O30" s="251">
        <f>O29+X21</f>
        <v>11.500000000000002</v>
      </c>
      <c r="P30" s="244">
        <f>P29+Y21</f>
        <v>10.8</v>
      </c>
      <c r="Q30" s="245">
        <f>Q29+Z21</f>
        <v>10.199999999999999</v>
      </c>
      <c r="R30" s="245"/>
      <c r="S30" s="252"/>
      <c r="T30" s="252"/>
      <c r="U30" s="252"/>
      <c r="V30" s="252"/>
      <c r="W30" s="252"/>
      <c r="X30" s="252"/>
      <c r="Y30" s="252"/>
      <c r="Z30" s="267"/>
      <c r="AA30" s="270">
        <v>7</v>
      </c>
      <c r="AB30" s="314">
        <v>5</v>
      </c>
    </row>
    <row r="31" spans="1:28" ht="15.75" thickBot="1" x14ac:dyDescent="0.3">
      <c r="A31" s="174">
        <v>12</v>
      </c>
      <c r="B31" s="175">
        <v>10.5</v>
      </c>
      <c r="C31" s="176"/>
      <c r="D31" s="176"/>
      <c r="E31" s="177"/>
      <c r="F31" s="177"/>
      <c r="G31" s="177"/>
      <c r="H31" s="177"/>
      <c r="I31" s="177"/>
      <c r="J31" s="177"/>
      <c r="K31" s="177"/>
      <c r="L31" s="177"/>
      <c r="M31" s="178"/>
      <c r="N31" s="156"/>
      <c r="O31" s="253">
        <f>O30+Y21</f>
        <v>12.200000000000001</v>
      </c>
      <c r="P31" s="254">
        <f>P30+Z21</f>
        <v>11.5</v>
      </c>
      <c r="Q31" s="255"/>
      <c r="R31" s="255"/>
      <c r="S31" s="256"/>
      <c r="T31" s="256"/>
      <c r="U31" s="256"/>
      <c r="V31" s="256"/>
      <c r="W31" s="256"/>
      <c r="X31" s="256"/>
      <c r="Y31" s="256"/>
      <c r="Z31" s="268"/>
      <c r="AA31" s="271">
        <v>7.7</v>
      </c>
      <c r="AB31" s="315">
        <v>5.5</v>
      </c>
    </row>
    <row r="32" spans="1:28" x14ac:dyDescent="0.25">
      <c r="O32">
        <f>O31+Z21</f>
        <v>12.9</v>
      </c>
    </row>
    <row r="34" spans="5:25" x14ac:dyDescent="0.25">
      <c r="E34" s="157"/>
      <c r="F34" s="156"/>
      <c r="G34" s="156"/>
      <c r="H34" s="156"/>
      <c r="I34" s="157"/>
      <c r="J34" s="156"/>
      <c r="K34" s="156"/>
      <c r="L34" s="156"/>
      <c r="M34" s="157"/>
      <c r="N34" s="156"/>
      <c r="O34" s="156"/>
      <c r="P34" s="156"/>
      <c r="Q34" s="157"/>
      <c r="R34" s="156"/>
      <c r="S34" s="156"/>
      <c r="T34" s="156"/>
      <c r="U34" s="157"/>
      <c r="V34" s="156"/>
      <c r="W34" s="156"/>
      <c r="X34" s="156"/>
      <c r="Y34" s="157"/>
    </row>
  </sheetData>
  <mergeCells count="11">
    <mergeCell ref="AG2:AJ2"/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3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topLeftCell="A3" zoomScale="80" zoomScaleNormal="80" zoomScalePageLayoutView="90" workbookViewId="0">
      <selection activeCell="B20" sqref="B20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63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RANK(AB6,AB$6:OFFSET(AB$6,0,0,COUNTA(B$6:B$44)))</f>
        <v>1</v>
      </c>
      <c r="B6" s="356" t="s">
        <v>43</v>
      </c>
      <c r="C6" s="286">
        <v>17.5</v>
      </c>
      <c r="D6" s="257">
        <v>1</v>
      </c>
      <c r="E6" s="258">
        <v>7</v>
      </c>
      <c r="F6" s="259">
        <v>6</v>
      </c>
      <c r="G6" s="260">
        <v>1</v>
      </c>
      <c r="H6" s="224">
        <v>9</v>
      </c>
      <c r="I6" s="258">
        <v>2</v>
      </c>
      <c r="J6" s="257">
        <v>1</v>
      </c>
      <c r="K6" s="258">
        <v>10</v>
      </c>
      <c r="L6" s="261">
        <v>8</v>
      </c>
      <c r="M6" s="272">
        <v>1</v>
      </c>
      <c r="N6" s="218">
        <f ca="1">OFFSET(Очки!$A$3,F6,D6+QUOTIENT(MAX($C$45-11,0), 2)*4)</f>
        <v>11.5</v>
      </c>
      <c r="O6" s="186">
        <f ca="1">IF(F6&lt;E6,OFFSET(IF(OR($C$45=11,$C$45=12),Очки!$B$17,Очки!$O$18),2+E6-F6,IF(D6=2,12,13-E6)),0)</f>
        <v>1.1000000000000001</v>
      </c>
      <c r="P6" s="186">
        <v>2</v>
      </c>
      <c r="Q6" s="262"/>
      <c r="R6" s="218">
        <f ca="1">OFFSET(Очки!$A$3,I6,G6+QUOTIENT(MAX($C$45-11,0), 2)*4)</f>
        <v>15</v>
      </c>
      <c r="S6" s="186">
        <f ca="1">IF(I6&lt;H6,OFFSET(IF(OR($C$45=11,$C$45=12),Очки!$B$17,Очки!$O$18),2+H6-I6,IF(G6=2,12,13-H6)),0)</f>
        <v>6.9</v>
      </c>
      <c r="T6" s="186">
        <v>2.5</v>
      </c>
      <c r="U6" s="262"/>
      <c r="V6" s="218">
        <f ca="1">OFFSET(Очки!$A$3,L6,J6+QUOTIENT(MAX($C$45-11,0), 2)*4)</f>
        <v>10.5</v>
      </c>
      <c r="W6" s="186">
        <f ca="1">IF(L6&lt;K6,OFFSET(IF(OR($C$45=11,$C$45=12),Очки!$B$17,Очки!$O$18),2+K6-L6,IF(J6=2,12,13-K6)),0)</f>
        <v>2.5</v>
      </c>
      <c r="X6" s="186">
        <v>0.5</v>
      </c>
      <c r="Y6" s="187"/>
      <c r="Z6" s="134"/>
      <c r="AA6" s="135"/>
      <c r="AB6" s="182">
        <f t="shared" ref="AB6:AB24" ca="1" si="0">SUM(M6:Y6)</f>
        <v>53.5</v>
      </c>
      <c r="AC6" s="127"/>
      <c r="AD6" s="127"/>
      <c r="AE6" s="127"/>
    </row>
    <row r="7" spans="1:31" ht="15.75" x14ac:dyDescent="0.25">
      <c r="A7" s="280">
        <f ca="1">RANK(AB7,AB$6:OFFSET(AB$6,0,0,COUNTA(B$6:B$44)))</f>
        <v>2</v>
      </c>
      <c r="B7" s="282" t="s">
        <v>42</v>
      </c>
      <c r="C7" s="219">
        <v>2.5</v>
      </c>
      <c r="D7" s="225">
        <v>1</v>
      </c>
      <c r="E7" s="226">
        <v>10</v>
      </c>
      <c r="F7" s="227">
        <v>9</v>
      </c>
      <c r="G7" s="223">
        <v>2</v>
      </c>
      <c r="H7" s="228">
        <v>9</v>
      </c>
      <c r="I7" s="226">
        <v>3</v>
      </c>
      <c r="J7" s="225">
        <v>1</v>
      </c>
      <c r="K7" s="226">
        <v>7</v>
      </c>
      <c r="L7" s="229">
        <v>3</v>
      </c>
      <c r="M7" s="273">
        <v>2.5</v>
      </c>
      <c r="N7" s="192">
        <f ca="1">OFFSET(Очки!$A$3,F7,D7+QUOTIENT(MAX($C$45-11,0), 2)*4)</f>
        <v>10</v>
      </c>
      <c r="O7" s="188">
        <f ca="1">IF(F7&lt;E7,OFFSET(IF(OR($C$45=11,$C$45=12),Очки!$B$17,Очки!$O$18),2+E7-F7,IF(D7=2,12,13-E7)),0)</f>
        <v>1.3</v>
      </c>
      <c r="P7" s="188"/>
      <c r="Q7" s="263"/>
      <c r="R7" s="192">
        <f ca="1">OFFSET(Очки!$A$3,I7,G7+QUOTIENT(MAX($C$45-11,0), 2)*4)</f>
        <v>8.5</v>
      </c>
      <c r="S7" s="188">
        <f ca="1">IF(I7&lt;H7,OFFSET(IF(OR($C$45=11,$C$45=12),Очки!$B$17,Очки!$O$18),2+H7-I7,IF(G7=2,12,13-H7)),0)</f>
        <v>4.2</v>
      </c>
      <c r="T7" s="188">
        <v>1</v>
      </c>
      <c r="U7" s="263"/>
      <c r="V7" s="192">
        <f ca="1">OFFSET(Очки!$A$3,L7,J7+QUOTIENT(MAX($C$45-11,0), 2)*4)</f>
        <v>14</v>
      </c>
      <c r="W7" s="188">
        <f ca="1">IF(L7&lt;K7,OFFSET(IF(OR($C$45=11,$C$45=12),Очки!$B$17,Очки!$O$18),2+K7-L7,IF(J7=2,12,13-K7)),0)</f>
        <v>3.8</v>
      </c>
      <c r="X7" s="188">
        <v>2</v>
      </c>
      <c r="Y7" s="189"/>
      <c r="Z7" s="136"/>
      <c r="AA7" s="137"/>
      <c r="AB7" s="183">
        <f t="shared" ca="1" si="0"/>
        <v>47.3</v>
      </c>
      <c r="AC7" s="127"/>
      <c r="AD7" s="127"/>
      <c r="AE7" s="127"/>
    </row>
    <row r="8" spans="1:31" ht="15.75" x14ac:dyDescent="0.25">
      <c r="A8" s="280">
        <f ca="1">RANK(AB8,AB$6:OFFSET(AB$6,0,0,COUNTA(B$6:B$44)))</f>
        <v>3</v>
      </c>
      <c r="B8" s="287" t="s">
        <v>49</v>
      </c>
      <c r="C8" s="219">
        <v>2.5</v>
      </c>
      <c r="D8" s="225">
        <v>1</v>
      </c>
      <c r="E8" s="226">
        <v>2</v>
      </c>
      <c r="F8" s="227">
        <v>1</v>
      </c>
      <c r="G8" s="223">
        <v>1</v>
      </c>
      <c r="H8" s="228">
        <v>7</v>
      </c>
      <c r="I8" s="226">
        <v>5</v>
      </c>
      <c r="J8" s="225">
        <v>1</v>
      </c>
      <c r="K8" s="226">
        <v>9</v>
      </c>
      <c r="L8" s="229">
        <v>10</v>
      </c>
      <c r="M8" s="273"/>
      <c r="N8" s="192">
        <f ca="1">OFFSET(Очки!$A$3,F8,D8+QUOTIENT(MAX($C$45-11,0), 2)*4)</f>
        <v>16</v>
      </c>
      <c r="O8" s="188">
        <f ca="1">IF(F8&lt;E8,OFFSET(IF(OR($C$45=11,$C$45=12),Очки!$B$17,Очки!$O$18),2+E8-F8,IF(D8=2,12,13-E8)),0)</f>
        <v>0.7</v>
      </c>
      <c r="P8" s="188">
        <v>1</v>
      </c>
      <c r="Q8" s="263"/>
      <c r="R8" s="192">
        <f ca="1">OFFSET(Очки!$A$3,I8,G8+QUOTIENT(MAX($C$45-11,0), 2)*4)</f>
        <v>12</v>
      </c>
      <c r="S8" s="188">
        <f ca="1">IF(I8&lt;H8,OFFSET(IF(OR($C$45=11,$C$45=12),Очки!$B$17,Очки!$O$18),2+H8-I8,IF(G8=2,12,13-H8)),0)</f>
        <v>2.1</v>
      </c>
      <c r="T8" s="188">
        <v>2</v>
      </c>
      <c r="U8" s="263"/>
      <c r="V8" s="192">
        <f ca="1">OFFSET(Очки!$A$3,L8,J8+QUOTIENT(MAX($C$45-11,0), 2)*4)</f>
        <v>9.5</v>
      </c>
      <c r="W8" s="188">
        <f ca="1">IF(L8&lt;K8,OFFSET(IF(OR($C$45=11,$C$45=12),Очки!$B$17,Очки!$O$18),2+K8-L8,IF(J8=2,12,13-K8)),0)</f>
        <v>0</v>
      </c>
      <c r="X8" s="188">
        <v>2.5</v>
      </c>
      <c r="Y8" s="189"/>
      <c r="Z8" s="136"/>
      <c r="AA8" s="137"/>
      <c r="AB8" s="183">
        <f t="shared" ca="1" si="0"/>
        <v>45.8</v>
      </c>
      <c r="AC8" s="127"/>
      <c r="AD8" s="127"/>
      <c r="AE8" s="127"/>
    </row>
    <row r="9" spans="1:31" ht="15.75" x14ac:dyDescent="0.25">
      <c r="A9" s="280">
        <f ca="1">RANK(AB9,AB$6:OFFSET(AB$6,0,0,COUNTA(B$6:B$44)))</f>
        <v>4</v>
      </c>
      <c r="B9" s="282" t="s">
        <v>59</v>
      </c>
      <c r="C9" s="219"/>
      <c r="D9" s="225">
        <v>1</v>
      </c>
      <c r="E9" s="226">
        <v>5</v>
      </c>
      <c r="F9" s="227">
        <v>2</v>
      </c>
      <c r="G9" s="223">
        <v>1</v>
      </c>
      <c r="H9" s="228">
        <v>8</v>
      </c>
      <c r="I9" s="226">
        <v>6</v>
      </c>
      <c r="J9" s="225">
        <v>1</v>
      </c>
      <c r="K9" s="226">
        <v>4</v>
      </c>
      <c r="L9" s="229">
        <v>4</v>
      </c>
      <c r="M9" s="273"/>
      <c r="N9" s="192">
        <f ca="1">OFFSET(Очки!$A$3,F9,D9+QUOTIENT(MAX($C$45-11,0), 2)*4)</f>
        <v>15</v>
      </c>
      <c r="O9" s="188">
        <f ca="1">IF(F9&lt;E9,OFFSET(IF(OR($C$45=11,$C$45=12),Очки!$B$17,Очки!$O$18),2+E9-F9,IF(D9=2,12,13-E9)),0)</f>
        <v>2.4000000000000004</v>
      </c>
      <c r="P9" s="188">
        <v>1.5</v>
      </c>
      <c r="Q9" s="263"/>
      <c r="R9" s="192">
        <f ca="1">OFFSET(Очки!$A$3,I9,G9+QUOTIENT(MAX($C$45-11,0), 2)*4)</f>
        <v>11.5</v>
      </c>
      <c r="S9" s="188">
        <f ca="1">IF(I9&lt;H9,OFFSET(IF(OR($C$45=11,$C$45=12),Очки!$B$17,Очки!$O$18),2+H9-I9,IF(G9=2,12,13-H9)),0)</f>
        <v>2.2999999999999998</v>
      </c>
      <c r="T9" s="188"/>
      <c r="U9" s="263"/>
      <c r="V9" s="192">
        <f ca="1">OFFSET(Очки!$A$3,L9,J9+QUOTIENT(MAX($C$45-11,0), 2)*4)</f>
        <v>13</v>
      </c>
      <c r="W9" s="188">
        <f ca="1">IF(L9&lt;K9,OFFSET(IF(OR($C$45=11,$C$45=12),Очки!$B$17,Очки!$O$18),2+K9-L9,IF(J9=2,12,13-K9)),0)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45.699999999999996</v>
      </c>
      <c r="AC9" s="127"/>
      <c r="AD9" s="127"/>
      <c r="AE9" s="127"/>
    </row>
    <row r="10" spans="1:31" ht="15.75" x14ac:dyDescent="0.25">
      <c r="A10" s="280">
        <f ca="1">RANK(AB10,AB$6:OFFSET(AB$6,0,0,COUNTA(B$6:B$44)))</f>
        <v>5</v>
      </c>
      <c r="B10" s="283" t="s">
        <v>53</v>
      </c>
      <c r="C10" s="219">
        <v>7.5</v>
      </c>
      <c r="D10" s="225">
        <v>1</v>
      </c>
      <c r="E10" s="226">
        <v>1</v>
      </c>
      <c r="F10" s="227">
        <v>3</v>
      </c>
      <c r="G10" s="223">
        <v>1</v>
      </c>
      <c r="H10" s="228">
        <v>1</v>
      </c>
      <c r="I10" s="226">
        <v>1</v>
      </c>
      <c r="J10" s="225">
        <v>1</v>
      </c>
      <c r="K10" s="226">
        <v>1</v>
      </c>
      <c r="L10" s="229">
        <v>2</v>
      </c>
      <c r="M10" s="273"/>
      <c r="N10" s="192">
        <f ca="1">OFFSET(Очки!$A$3,F10,D10+QUOTIENT(MAX($C$45-11,0), 2)*4)</f>
        <v>14</v>
      </c>
      <c r="O10" s="188">
        <f ca="1">IF(F10&lt;E10,OFFSET(IF(OR($C$45=11,$C$45=12),Очки!$B$17,Очки!$O$18),2+E10-F10,IF(D10=2,12,13-E10)),0)</f>
        <v>0</v>
      </c>
      <c r="P10" s="188"/>
      <c r="Q10" s="263"/>
      <c r="R10" s="192">
        <f ca="1">OFFSET(Очки!$A$3,I10,G10+QUOTIENT(MAX($C$45-11,0), 2)*4)</f>
        <v>16</v>
      </c>
      <c r="S10" s="188">
        <f ca="1">IF(I10&lt;H10,OFFSET(IF(OR($C$45=11,$C$45=12),Очки!$B$17,Очки!$O$18),2+H10-I10,IF(G10=2,12,13-H10)),0)</f>
        <v>0</v>
      </c>
      <c r="T10" s="188"/>
      <c r="U10" s="263"/>
      <c r="V10" s="192">
        <f ca="1">OFFSET(Очки!$A$3,L10,J10+QUOTIENT(MAX($C$45-11,0), 2)*4)</f>
        <v>15</v>
      </c>
      <c r="W10" s="188">
        <f ca="1">IF(L10&lt;K10,OFFSET(IF(OR($C$45=11,$C$45=12),Очки!$B$17,Очки!$O$18),2+K10-L10,IF(J10=2,12,13-K10)),0)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45</v>
      </c>
      <c r="AC10" s="127"/>
      <c r="AD10" s="127"/>
      <c r="AE10" s="127"/>
    </row>
    <row r="11" spans="1:31" ht="16.5" thickBot="1" x14ac:dyDescent="0.3">
      <c r="A11" s="280">
        <f ca="1">RANK(AB11,AB$6:OFFSET(AB$6,0,0,COUNTA(B$6:B$44)))</f>
        <v>6</v>
      </c>
      <c r="B11" s="282" t="s">
        <v>65</v>
      </c>
      <c r="C11" s="219">
        <v>10</v>
      </c>
      <c r="D11" s="225">
        <v>1</v>
      </c>
      <c r="E11" s="226">
        <v>4</v>
      </c>
      <c r="F11" s="227">
        <v>4</v>
      </c>
      <c r="G11" s="223">
        <v>1</v>
      </c>
      <c r="H11" s="228">
        <v>5</v>
      </c>
      <c r="I11" s="226">
        <v>7</v>
      </c>
      <c r="J11" s="225">
        <v>1</v>
      </c>
      <c r="K11" s="226">
        <v>2</v>
      </c>
      <c r="L11" s="229">
        <v>1</v>
      </c>
      <c r="M11" s="273"/>
      <c r="N11" s="192">
        <f ca="1">OFFSET(Очки!$A$3,F11,D11+QUOTIENT(MAX($C$45-11,0), 2)*4)</f>
        <v>13</v>
      </c>
      <c r="O11" s="188">
        <f ca="1">IF(F11&lt;E11,OFFSET(IF(OR($C$45=11,$C$45=12),Очки!$B$17,Очки!$O$18),2+E11-F11,IF(D11=2,12,13-E11)),0)</f>
        <v>0</v>
      </c>
      <c r="P11" s="188"/>
      <c r="Q11" s="263"/>
      <c r="R11" s="192">
        <f ca="1">OFFSET(Очки!$A$3,I11,G11+QUOTIENT(MAX($C$45-11,0), 2)*4)</f>
        <v>11</v>
      </c>
      <c r="S11" s="188">
        <f ca="1">IF(I11&lt;H11,OFFSET(IF(OR($C$45=11,$C$45=12),Очки!$B$17,Очки!$O$18),2+H11-I11,IF(G11=2,12,13-H11)),0)</f>
        <v>0</v>
      </c>
      <c r="T11" s="188"/>
      <c r="U11" s="263"/>
      <c r="V11" s="192">
        <f ca="1">OFFSET(Очки!$A$3,L11,J11+QUOTIENT(MAX($C$45-11,0), 2)*4)</f>
        <v>16</v>
      </c>
      <c r="W11" s="188">
        <f ca="1">IF(L11&lt;K11,OFFSET(IF(OR($C$45=11,$C$45=12),Очки!$B$17,Очки!$O$18),2+K11-L11,IF(J11=2,12,13-K11)),0)</f>
        <v>0.7</v>
      </c>
      <c r="X11" s="188"/>
      <c r="Y11" s="189"/>
      <c r="Z11" s="136"/>
      <c r="AA11" s="137"/>
      <c r="AB11" s="183">
        <f t="shared" ca="1" si="0"/>
        <v>40.700000000000003</v>
      </c>
      <c r="AC11" s="127"/>
      <c r="AD11" s="127"/>
      <c r="AE11" s="127"/>
    </row>
    <row r="12" spans="1:31" ht="15.75" x14ac:dyDescent="0.25">
      <c r="A12" s="279">
        <f ca="1">RANK(AB12,AB$6:OFFSET(AB$6,0,0,COUNTA(B$6:B$44)))</f>
        <v>7</v>
      </c>
      <c r="B12" s="284" t="s">
        <v>58</v>
      </c>
      <c r="C12" s="281">
        <v>5</v>
      </c>
      <c r="D12" s="222">
        <v>2</v>
      </c>
      <c r="E12" s="317">
        <v>4</v>
      </c>
      <c r="F12" s="318">
        <v>1</v>
      </c>
      <c r="G12" s="319">
        <v>1</v>
      </c>
      <c r="H12" s="320">
        <v>3</v>
      </c>
      <c r="I12" s="317">
        <v>4</v>
      </c>
      <c r="J12" s="222">
        <v>1</v>
      </c>
      <c r="K12" s="317">
        <v>3</v>
      </c>
      <c r="L12" s="321">
        <v>5</v>
      </c>
      <c r="M12" s="322"/>
      <c r="N12" s="323">
        <f ca="1">OFFSET(Очки!$A$3,F12,D12+QUOTIENT(MAX($C$45-11,0), 2)*4)</f>
        <v>10.5</v>
      </c>
      <c r="O12" s="324">
        <f ca="1">IF(F12&lt;E12,OFFSET(IF(OR($C$45=11,$C$45=12),Очки!$B$17,Очки!$O$18),2+E12-F12,IF(D12=2,12,13-E12)),0)</f>
        <v>2.1</v>
      </c>
      <c r="P12" s="324"/>
      <c r="Q12" s="325"/>
      <c r="R12" s="323">
        <f ca="1">OFFSET(Очки!$A$3,I12,G12+QUOTIENT(MAX($C$45-11,0), 2)*4)</f>
        <v>13</v>
      </c>
      <c r="S12" s="324">
        <f ca="1">IF(I12&lt;H12,OFFSET(IF(OR($C$45=11,$C$45=12),Очки!$B$17,Очки!$O$18),2+H12-I12,IF(G12=2,12,13-H12)),0)</f>
        <v>0</v>
      </c>
      <c r="T12" s="324"/>
      <c r="U12" s="325"/>
      <c r="V12" s="323">
        <f ca="1">OFFSET(Очки!$A$3,L12,J12+QUOTIENT(MAX($C$45-11,0), 2)*4)</f>
        <v>12</v>
      </c>
      <c r="W12" s="324">
        <f ca="1">IF(L12&lt;K12,OFFSET(IF(OR($C$45=11,$C$45=12),Очки!$B$17,Очки!$O$18),2+K12-L12,IF(J12=2,12,13-K12)),0)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37.6</v>
      </c>
      <c r="AC12" s="127"/>
      <c r="AD12" s="127"/>
      <c r="AE12" s="127"/>
    </row>
    <row r="13" spans="1:31" ht="15.75" x14ac:dyDescent="0.25">
      <c r="A13" s="280">
        <f ca="1">RANK(AB13,AB$6:OFFSET(AB$6,0,0,COUNTA(B$6:B$44)))</f>
        <v>8</v>
      </c>
      <c r="B13" s="282" t="s">
        <v>52</v>
      </c>
      <c r="C13" s="219"/>
      <c r="D13" s="225">
        <v>1</v>
      </c>
      <c r="E13" s="226">
        <v>8</v>
      </c>
      <c r="F13" s="227">
        <v>7</v>
      </c>
      <c r="G13" s="223">
        <v>1</v>
      </c>
      <c r="H13" s="228">
        <v>10</v>
      </c>
      <c r="I13" s="226">
        <v>10</v>
      </c>
      <c r="J13" s="225">
        <v>1</v>
      </c>
      <c r="K13" s="226">
        <v>6</v>
      </c>
      <c r="L13" s="229">
        <v>9</v>
      </c>
      <c r="M13" s="273">
        <v>1.5</v>
      </c>
      <c r="N13" s="192">
        <f ca="1">OFFSET(Очки!$A$3,F13,D13+QUOTIENT(MAX($C$45-11,0), 2)*4)</f>
        <v>11</v>
      </c>
      <c r="O13" s="188">
        <f ca="1">IF(F13&lt;E13,OFFSET(IF(OR($C$45=11,$C$45=12),Очки!$B$17,Очки!$O$18),2+E13-F13,IF(D13=2,12,13-E13)),0)</f>
        <v>1.2</v>
      </c>
      <c r="P13" s="188">
        <v>2.5</v>
      </c>
      <c r="Q13" s="263"/>
      <c r="R13" s="192">
        <f ca="1">OFFSET(Очки!$A$3,I13,G13+QUOTIENT(MAX($C$45-11,0), 2)*4)</f>
        <v>9.5</v>
      </c>
      <c r="S13" s="188">
        <f ca="1">IF(I13&lt;H13,OFFSET(IF(OR($C$45=11,$C$45=12),Очки!$B$17,Очки!$O$18),2+H13-I13,IF(G13=2,12,13-H13)),0)</f>
        <v>0</v>
      </c>
      <c r="T13" s="188">
        <v>0.5</v>
      </c>
      <c r="U13" s="263"/>
      <c r="V13" s="192">
        <f ca="1">OFFSET(Очки!$A$3,L13,J13+QUOTIENT(MAX($C$45-11,0), 2)*4)</f>
        <v>10</v>
      </c>
      <c r="W13" s="188">
        <f ca="1">IF(L13&lt;K13,OFFSET(IF(OR($C$45=11,$C$45=12),Очки!$B$17,Очки!$O$18),2+K13-L13,IF(J13=2,12,13-K13)),0)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36.200000000000003</v>
      </c>
      <c r="AC13" s="127"/>
      <c r="AD13" s="127"/>
      <c r="AE13" s="127"/>
    </row>
    <row r="14" spans="1:31" ht="15.75" x14ac:dyDescent="0.25">
      <c r="A14" s="280">
        <f ca="1">RANK(AB14,AB$6:OFFSET(AB$6,0,0,COUNTA(B$6:B$44)))</f>
        <v>9</v>
      </c>
      <c r="B14" s="283" t="s">
        <v>64</v>
      </c>
      <c r="C14" s="219"/>
      <c r="D14" s="225">
        <v>1</v>
      </c>
      <c r="E14" s="226">
        <v>9</v>
      </c>
      <c r="F14" s="227">
        <v>10</v>
      </c>
      <c r="G14" s="223">
        <v>1</v>
      </c>
      <c r="H14" s="228">
        <v>2</v>
      </c>
      <c r="I14" s="226">
        <v>3</v>
      </c>
      <c r="J14" s="225">
        <v>2</v>
      </c>
      <c r="K14" s="226">
        <v>8</v>
      </c>
      <c r="L14" s="229">
        <v>5</v>
      </c>
      <c r="M14" s="273">
        <v>2</v>
      </c>
      <c r="N14" s="192">
        <f ca="1">OFFSET(Очки!$A$3,F14,D14+QUOTIENT(MAX($C$45-11,0), 2)*4)</f>
        <v>9.5</v>
      </c>
      <c r="O14" s="188">
        <f ca="1">IF(F14&lt;E14,OFFSET(IF(OR($C$45=11,$C$45=12),Очки!$B$17,Очки!$O$18),2+E14-F14,IF(D14=2,12,13-E14)),0)</f>
        <v>0</v>
      </c>
      <c r="P14" s="188"/>
      <c r="Q14" s="263"/>
      <c r="R14" s="192">
        <f ca="1">OFFSET(Очки!$A$3,I14,G14+QUOTIENT(MAX($C$45-11,0), 2)*4)</f>
        <v>14</v>
      </c>
      <c r="S14" s="188">
        <f ca="1">IF(I14&lt;H14,OFFSET(IF(OR($C$45=11,$C$45=12),Очки!$B$17,Очки!$O$18),2+H14-I14,IF(G14=2,12,13-H14)),0)</f>
        <v>0</v>
      </c>
      <c r="T14" s="188"/>
      <c r="U14" s="263"/>
      <c r="V14" s="192">
        <f ca="1">OFFSET(Очки!$A$3,L14,J14+QUOTIENT(MAX($C$45-11,0), 2)*4)</f>
        <v>6.5</v>
      </c>
      <c r="W14" s="188">
        <f ca="1">IF(L14&lt;K14,OFFSET(IF(OR($C$45=11,$C$45=12),Очки!$B$17,Очки!$O$18),2+K14-L14,IF(J14=2,12,13-K14)),0)</f>
        <v>2.1</v>
      </c>
      <c r="X14" s="188"/>
      <c r="Y14" s="189"/>
      <c r="Z14" s="136"/>
      <c r="AA14" s="137"/>
      <c r="AB14" s="183">
        <f t="shared" ca="1" si="0"/>
        <v>34.1</v>
      </c>
      <c r="AC14" s="127"/>
      <c r="AD14" s="127"/>
      <c r="AE14" s="127"/>
    </row>
    <row r="15" spans="1:31" ht="15.75" x14ac:dyDescent="0.25">
      <c r="A15" s="280">
        <f ca="1">RANK(AB15,AB$6:OFFSET(AB$6,0,0,COUNTA(B$6:B$44)))</f>
        <v>10</v>
      </c>
      <c r="B15" s="284" t="s">
        <v>66</v>
      </c>
      <c r="C15" s="219"/>
      <c r="D15" s="225">
        <v>2</v>
      </c>
      <c r="E15" s="226">
        <v>8</v>
      </c>
      <c r="F15" s="227">
        <v>3</v>
      </c>
      <c r="G15" s="223">
        <v>2</v>
      </c>
      <c r="H15" s="228">
        <v>7</v>
      </c>
      <c r="I15" s="226">
        <v>5</v>
      </c>
      <c r="J15" s="225">
        <v>1</v>
      </c>
      <c r="K15" s="226">
        <v>5</v>
      </c>
      <c r="L15" s="229">
        <v>6</v>
      </c>
      <c r="M15" s="273"/>
      <c r="N15" s="192">
        <f ca="1">OFFSET(Очки!$A$3,F15,D15+QUOTIENT(MAX($C$45-11,0), 2)*4)</f>
        <v>8.5</v>
      </c>
      <c r="O15" s="188">
        <f ca="1">IF(F15&lt;E15,OFFSET(IF(OR($C$45=11,$C$45=12),Очки!$B$17,Очки!$O$18),2+E15-F15,IF(D15=2,12,13-E15)),0)</f>
        <v>3.5</v>
      </c>
      <c r="P15" s="188"/>
      <c r="Q15" s="263"/>
      <c r="R15" s="192">
        <f ca="1">OFFSET(Очки!$A$3,I15,G15+QUOTIENT(MAX($C$45-11,0), 2)*4)</f>
        <v>6.5</v>
      </c>
      <c r="S15" s="188">
        <f ca="1">IF(I15&lt;H15,OFFSET(IF(OR($C$45=11,$C$45=12),Очки!$B$17,Очки!$O$18),2+H15-I15,IF(G15=2,12,13-H15)),0)</f>
        <v>1.4</v>
      </c>
      <c r="T15" s="188"/>
      <c r="U15" s="263"/>
      <c r="V15" s="192">
        <f ca="1">OFFSET(Очки!$A$3,L15,J15+QUOTIENT(MAX($C$45-11,0), 2)*4)</f>
        <v>11.5</v>
      </c>
      <c r="W15" s="188">
        <f ca="1">IF(L15&lt;K15,OFFSET(IF(OR($C$45=11,$C$45=12),Очки!$B$17,Очки!$O$18),2+K15-L15,IF(J15=2,12,13-K15)),0)</f>
        <v>0</v>
      </c>
      <c r="X15" s="188">
        <v>1</v>
      </c>
      <c r="Y15" s="189"/>
      <c r="Z15" s="136"/>
      <c r="AA15" s="137"/>
      <c r="AB15" s="183">
        <f t="shared" ca="1" si="0"/>
        <v>32.4</v>
      </c>
      <c r="AC15" s="127"/>
      <c r="AD15" s="127"/>
      <c r="AE15" s="127"/>
    </row>
    <row r="16" spans="1:31" ht="15" customHeight="1" x14ac:dyDescent="0.25">
      <c r="A16" s="280">
        <f ca="1">RANK(AB16,AB$6:OFFSET(AB$6,0,0,COUNTA(B$6:B$44)))</f>
        <v>11</v>
      </c>
      <c r="B16" s="284" t="s">
        <v>50</v>
      </c>
      <c r="C16" s="219"/>
      <c r="D16" s="225">
        <v>1</v>
      </c>
      <c r="E16" s="226">
        <v>6</v>
      </c>
      <c r="F16" s="227">
        <v>8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0.5</v>
      </c>
      <c r="N16" s="192">
        <f ca="1">OFFSET(Очки!$A$3,F16,D16+QUOTIENT(MAX($C$45-11,0), 2)*4)</f>
        <v>10.5</v>
      </c>
      <c r="O16" s="188">
        <f ca="1">IF(F16&lt;E16,OFFSET(IF(OR($C$45=11,$C$45=12),Очки!$B$17,Очки!$O$18),2+E16-F16,IF(D16=2,12,13-E16)),0)</f>
        <v>0</v>
      </c>
      <c r="P16" s="188"/>
      <c r="Q16" s="263"/>
      <c r="R16" s="192">
        <f ca="1">OFFSET(Очки!$A$3,I16,G16+QUOTIENT(MAX($C$45-11,0), 2)*4)</f>
        <v>6</v>
      </c>
      <c r="S16" s="188">
        <f ca="1">IF(I16&lt;H16,OFFSET(IF(OR($C$45=11,$C$45=12),Очки!$B$17,Очки!$O$18),2+H16-I16,IF(G16=2,12,13-H16)),0)</f>
        <v>1.4</v>
      </c>
      <c r="T16" s="188">
        <v>1.5</v>
      </c>
      <c r="U16" s="263"/>
      <c r="V16" s="192">
        <f ca="1">OFFSET(Очки!$A$3,L16,J16+QUOTIENT(MAX($C$45-11,0), 2)*4)</f>
        <v>11</v>
      </c>
      <c r="W16" s="188">
        <f ca="1">IF(L16&lt;K16,OFFSET(IF(OR($C$45=11,$C$45=12),Очки!$B$17,Очки!$O$18),2+K16-L16,IF(J16=2,12,13-K16)),0)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32.1</v>
      </c>
      <c r="AD16" s="127"/>
    </row>
    <row r="17" spans="1:30" ht="15.75" x14ac:dyDescent="0.25">
      <c r="A17" s="280">
        <f ca="1">RANK(AB17,AB$6:OFFSET(AB$6,0,0,COUNTA(B$6:B$44)))</f>
        <v>12</v>
      </c>
      <c r="B17" s="283" t="s">
        <v>55</v>
      </c>
      <c r="C17" s="219"/>
      <c r="D17" s="225">
        <v>2</v>
      </c>
      <c r="E17" s="226">
        <v>5</v>
      </c>
      <c r="F17" s="227">
        <v>4</v>
      </c>
      <c r="G17" s="223">
        <v>2</v>
      </c>
      <c r="H17" s="228">
        <v>3</v>
      </c>
      <c r="I17" s="226">
        <v>2</v>
      </c>
      <c r="J17" s="222">
        <v>2</v>
      </c>
      <c r="K17" s="226">
        <v>3</v>
      </c>
      <c r="L17" s="229">
        <v>1</v>
      </c>
      <c r="M17" s="273"/>
      <c r="N17" s="192">
        <f ca="1">OFFSET(Очки!$A$3,F17,D17+QUOTIENT(MAX($C$45-11,0), 2)*4)</f>
        <v>7.5</v>
      </c>
      <c r="O17" s="188">
        <f ca="1">IF(F17&lt;E17,OFFSET(IF(OR($C$45=11,$C$45=12),Очки!$B$17,Очки!$O$18),2+E17-F17,IF(D17=2,12,13-E17)),0)</f>
        <v>0.7</v>
      </c>
      <c r="P17" s="188"/>
      <c r="Q17" s="263">
        <v>-3</v>
      </c>
      <c r="R17" s="192">
        <f ca="1">OFFSET(Очки!$A$3,I17,G17+QUOTIENT(MAX($C$45-11,0), 2)*4)</f>
        <v>9.5</v>
      </c>
      <c r="S17" s="188">
        <f ca="1">IF(I17&lt;H17,OFFSET(IF(OR($C$45=11,$C$45=12),Очки!$B$17,Очки!$O$18),2+H17-I17,IF(G17=2,12,13-H17)),0)</f>
        <v>0.7</v>
      </c>
      <c r="T17" s="188"/>
      <c r="U17" s="263"/>
      <c r="V17" s="192">
        <f ca="1">OFFSET(Очки!$A$3,L17,J17+QUOTIENT(MAX($C$45-11,0), 2)*4)</f>
        <v>10.5</v>
      </c>
      <c r="W17" s="188">
        <f ca="1">IF(L17&lt;K17,OFFSET(IF(OR($C$45=11,$C$45=12),Очки!$B$17,Очки!$O$18),2+K17-L17,IF(J17=2,12,13-K17)),0)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27.299999999999997</v>
      </c>
      <c r="AD17" s="127"/>
    </row>
    <row r="18" spans="1:30" ht="15.75" x14ac:dyDescent="0.25">
      <c r="A18" s="280">
        <f ca="1">RANK(AB18,AB$6:OFFSET(AB$6,0,0,COUNTA(B$6:B$44)))</f>
        <v>13</v>
      </c>
      <c r="B18" s="284" t="s">
        <v>51</v>
      </c>
      <c r="C18" s="219">
        <v>7.5</v>
      </c>
      <c r="D18" s="225">
        <v>1</v>
      </c>
      <c r="E18" s="226">
        <v>3</v>
      </c>
      <c r="F18" s="227">
        <v>5</v>
      </c>
      <c r="G18" s="223">
        <v>1</v>
      </c>
      <c r="H18" s="228">
        <v>4</v>
      </c>
      <c r="I18" s="226">
        <v>9</v>
      </c>
      <c r="J18" s="225">
        <v>2</v>
      </c>
      <c r="K18" s="226">
        <v>7</v>
      </c>
      <c r="L18" s="229">
        <v>8</v>
      </c>
      <c r="M18" s="273"/>
      <c r="N18" s="192">
        <f ca="1">OFFSET(Очки!$A$3,F18,D18+QUOTIENT(MAX($C$45-11,0), 2)*4)</f>
        <v>12</v>
      </c>
      <c r="O18" s="188">
        <f ca="1">IF(F18&lt;E18,OFFSET(IF(OR($C$45=11,$C$45=12),Очки!$B$17,Очки!$O$18),2+E18-F18,IF(D18=2,12,13-E18)),0)</f>
        <v>0</v>
      </c>
      <c r="P18" s="188"/>
      <c r="Q18" s="263"/>
      <c r="R18" s="192">
        <f ca="1">OFFSET(Очки!$A$3,I18,G18+QUOTIENT(MAX($C$45-11,0), 2)*4)</f>
        <v>10</v>
      </c>
      <c r="S18" s="188">
        <f ca="1">IF(I18&lt;H18,OFFSET(IF(OR($C$45=11,$C$45=12),Очки!$B$17,Очки!$O$18),2+H18-I18,IF(G18=2,12,13-H18)),0)</f>
        <v>0</v>
      </c>
      <c r="T18" s="188"/>
      <c r="U18" s="263"/>
      <c r="V18" s="192">
        <f ca="1">OFFSET(Очки!$A$3,L18,J18+QUOTIENT(MAX($C$45-11,0), 2)*4)</f>
        <v>5</v>
      </c>
      <c r="W18" s="188">
        <f ca="1">IF(L18&lt;K18,OFFSET(IF(OR($C$45=11,$C$45=12),Очки!$B$17,Очки!$O$18),2+K18-L18,IF(J18=2,12,13-K18)),0)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27</v>
      </c>
      <c r="AD18" s="127"/>
    </row>
    <row r="19" spans="1:30" ht="15.75" x14ac:dyDescent="0.25">
      <c r="A19" s="280">
        <f ca="1">RANK(AB19,AB$6:OFFSET(AB$6,0,0,COUNTA(B$6:B$44)))</f>
        <v>14</v>
      </c>
      <c r="B19" s="282" t="s">
        <v>60</v>
      </c>
      <c r="C19" s="219">
        <v>20</v>
      </c>
      <c r="D19" s="225">
        <v>2</v>
      </c>
      <c r="E19" s="226">
        <v>9</v>
      </c>
      <c r="F19" s="227">
        <v>6</v>
      </c>
      <c r="G19" s="223">
        <v>2</v>
      </c>
      <c r="H19" s="228">
        <v>6</v>
      </c>
      <c r="I19" s="226">
        <v>7</v>
      </c>
      <c r="J19" s="222">
        <v>2</v>
      </c>
      <c r="K19" s="226">
        <v>9</v>
      </c>
      <c r="L19" s="229">
        <v>3</v>
      </c>
      <c r="M19" s="273"/>
      <c r="N19" s="192">
        <f ca="1">OFFSET(Очки!$A$3,F19,D19+QUOTIENT(MAX($C$45-11,0), 2)*4)</f>
        <v>6</v>
      </c>
      <c r="O19" s="188">
        <f ca="1">IF(F19&lt;E19,OFFSET(IF(OR($C$45=11,$C$45=12),Очки!$B$17,Очки!$O$18),2+E19-F19,IF(D19=2,12,13-E19)),0)</f>
        <v>2.1</v>
      </c>
      <c r="P19" s="188"/>
      <c r="Q19" s="263"/>
      <c r="R19" s="192">
        <f ca="1">OFFSET(Очки!$A$3,I19,G19+QUOTIENT(MAX($C$45-11,0), 2)*4)</f>
        <v>5.5</v>
      </c>
      <c r="S19" s="188">
        <f ca="1">IF(I19&lt;H19,OFFSET(IF(OR($C$45=11,$C$45=12),Очки!$B$17,Очки!$O$18),2+H19-I19,IF(G19=2,12,13-H19)),0)</f>
        <v>0</v>
      </c>
      <c r="T19" s="188"/>
      <c r="U19" s="263"/>
      <c r="V19" s="192">
        <f ca="1">OFFSET(Очки!$A$3,L19,J19+QUOTIENT(MAX($C$45-11,0), 2)*4)</f>
        <v>8.5</v>
      </c>
      <c r="W19" s="188">
        <f ca="1">IF(L19&lt;K19,OFFSET(IF(OR($C$45=11,$C$45=12),Очки!$B$17,Очки!$O$18),2+K19-L19,IF(J19=2,12,13-K19)),0)</f>
        <v>4.2</v>
      </c>
      <c r="X19" s="188"/>
      <c r="Y19" s="189"/>
      <c r="Z19" s="136"/>
      <c r="AA19" s="137"/>
      <c r="AB19" s="183">
        <f t="shared" ca="1" si="0"/>
        <v>26.3</v>
      </c>
      <c r="AD19" s="127"/>
    </row>
    <row r="20" spans="1:30" ht="15.75" x14ac:dyDescent="0.25">
      <c r="A20" s="280">
        <f ca="1">RANK(AB20,AB$6:OFFSET(AB$6,0,0,COUNTA(B$6:B$44)))</f>
        <v>15</v>
      </c>
      <c r="B20" s="285" t="s">
        <v>56</v>
      </c>
      <c r="C20" s="219"/>
      <c r="D20" s="225">
        <v>2</v>
      </c>
      <c r="E20" s="226">
        <v>7</v>
      </c>
      <c r="F20" s="227">
        <v>7</v>
      </c>
      <c r="G20" s="223">
        <v>2</v>
      </c>
      <c r="H20" s="228">
        <v>5</v>
      </c>
      <c r="I20" s="226">
        <v>4</v>
      </c>
      <c r="J20" s="225">
        <v>2</v>
      </c>
      <c r="K20" s="226">
        <v>4</v>
      </c>
      <c r="L20" s="229">
        <v>4</v>
      </c>
      <c r="M20" s="273"/>
      <c r="N20" s="192">
        <f ca="1">OFFSET(Очки!$A$3,F20,D20+QUOTIENT(MAX($C$45-11,0), 2)*4)</f>
        <v>5.5</v>
      </c>
      <c r="O20" s="188">
        <f ca="1">IF(F20&lt;E20,OFFSET(IF(OR($C$45=11,$C$45=12),Очки!$B$17,Очки!$O$18),2+E20-F20,IF(D20=2,12,13-E20)),0)</f>
        <v>0</v>
      </c>
      <c r="P20" s="188"/>
      <c r="Q20" s="263"/>
      <c r="R20" s="192">
        <f ca="1">OFFSET(Очки!$A$3,I20,G20+QUOTIENT(MAX($C$45-11,0), 2)*4)</f>
        <v>7.5</v>
      </c>
      <c r="S20" s="188">
        <f ca="1">IF(I20&lt;H20,OFFSET(IF(OR($C$45=11,$C$45=12),Очки!$B$17,Очки!$O$18),2+H20-I20,IF(G20=2,12,13-H20)),0)</f>
        <v>0.7</v>
      </c>
      <c r="T20" s="188"/>
      <c r="U20" s="263"/>
      <c r="V20" s="192">
        <f ca="1">OFFSET(Очки!$A$3,L20,J20+QUOTIENT(MAX($C$45-11,0), 2)*4)</f>
        <v>7.5</v>
      </c>
      <c r="W20" s="188">
        <f ca="1">IF(L20&lt;K20,OFFSET(IF(OR($C$45=11,$C$45=12),Очки!$B$17,Очки!$O$18),2+K20-L20,IF(J20=2,12,13-K20)),0)</f>
        <v>0</v>
      </c>
      <c r="X20" s="188">
        <v>1.5</v>
      </c>
      <c r="Y20" s="189"/>
      <c r="Z20" s="136"/>
      <c r="AA20" s="137"/>
      <c r="AB20" s="183">
        <f t="shared" ca="1" si="0"/>
        <v>22.7</v>
      </c>
      <c r="AD20" s="127"/>
    </row>
    <row r="21" spans="1:30" ht="15.75" x14ac:dyDescent="0.25">
      <c r="A21" s="280">
        <f ca="1">RANK(AB21,AB$6:OFFSET(AB$6,0,0,COUNTA(B$6:B$44)))</f>
        <v>16</v>
      </c>
      <c r="B21" s="283" t="s">
        <v>67</v>
      </c>
      <c r="C21" s="219"/>
      <c r="D21" s="225">
        <v>2</v>
      </c>
      <c r="E21" s="226">
        <v>1</v>
      </c>
      <c r="F21" s="227">
        <v>9</v>
      </c>
      <c r="G21" s="223">
        <v>2</v>
      </c>
      <c r="H21" s="228">
        <v>1</v>
      </c>
      <c r="I21" s="226">
        <v>10</v>
      </c>
      <c r="J21" s="222">
        <v>2</v>
      </c>
      <c r="K21" s="226">
        <v>1</v>
      </c>
      <c r="L21" s="229">
        <v>2</v>
      </c>
      <c r="M21" s="273"/>
      <c r="N21" s="192">
        <f ca="1">OFFSET(Очки!$A$3,F21,D21+QUOTIENT(MAX($C$45-11,0), 2)*4)</f>
        <v>4.5</v>
      </c>
      <c r="O21" s="188">
        <f ca="1">IF(F21&lt;E21,OFFSET(IF(OR($C$45=11,$C$45=12),Очки!$B$17,Очки!$O$18),2+E21-F21,IF(D21=2,12,13-E21)),0)</f>
        <v>0</v>
      </c>
      <c r="P21" s="188"/>
      <c r="Q21" s="263"/>
      <c r="R21" s="192">
        <f ca="1">OFFSET(Очки!$A$3,I21,G21+QUOTIENT(MAX($C$45-11,0), 2)*4)</f>
        <v>4</v>
      </c>
      <c r="S21" s="188">
        <f ca="1">IF(I21&lt;H21,OFFSET(IF(OR($C$45=11,$C$45=12),Очки!$B$17,Очки!$O$18),2+H21-I21,IF(G21=2,12,13-H21)),0)</f>
        <v>0</v>
      </c>
      <c r="T21" s="188"/>
      <c r="U21" s="263"/>
      <c r="V21" s="192">
        <f ca="1">OFFSET(Очки!$A$3,L21,J21+QUOTIENT(MAX($C$45-11,0), 2)*4)</f>
        <v>9.5</v>
      </c>
      <c r="W21" s="188">
        <f ca="1">IF(L21&lt;K21,OFFSET(IF(OR($C$45=11,$C$45=12),Очки!$B$17,Очки!$O$18),2+K21-L21,IF(J21=2,12,13-K21)),0)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18</v>
      </c>
      <c r="AD21" s="127"/>
    </row>
    <row r="22" spans="1:30" ht="15.75" x14ac:dyDescent="0.25">
      <c r="A22" s="280">
        <f ca="1">RANK(AB22,AB$6:OFFSET(AB$6,0,0,COUNTA(B$6:B$44)))</f>
        <v>17</v>
      </c>
      <c r="B22" s="282" t="s">
        <v>62</v>
      </c>
      <c r="C22" s="219">
        <v>20</v>
      </c>
      <c r="D22" s="225">
        <v>2</v>
      </c>
      <c r="E22" s="226">
        <v>6</v>
      </c>
      <c r="F22" s="227">
        <v>5</v>
      </c>
      <c r="G22" s="223">
        <v>2</v>
      </c>
      <c r="H22" s="228">
        <v>2</v>
      </c>
      <c r="I22" s="226">
        <v>1</v>
      </c>
      <c r="J22" s="225">
        <v>2</v>
      </c>
      <c r="K22" s="226">
        <v>5</v>
      </c>
      <c r="L22" s="229">
        <v>9</v>
      </c>
      <c r="M22" s="273"/>
      <c r="N22" s="192">
        <f ca="1">OFFSET(Очки!$A$3,F22,D22+QUOTIENT(MAX($C$45-11,0), 2)*4)</f>
        <v>6.5</v>
      </c>
      <c r="O22" s="188">
        <f ca="1">IF(F22&lt;E22,OFFSET(IF(OR($C$45=11,$C$45=12),Очки!$B$17,Очки!$O$18),2+E22-F22,IF(D22=2,12,13-E22)),0)</f>
        <v>0.7</v>
      </c>
      <c r="P22" s="188"/>
      <c r="Q22" s="263">
        <v>-5</v>
      </c>
      <c r="R22" s="192">
        <f ca="1">OFFSET(Очки!$A$3,I22,G22+QUOTIENT(MAX($C$45-11,0), 2)*4)</f>
        <v>10.5</v>
      </c>
      <c r="S22" s="188">
        <f ca="1">IF(I22&lt;H22,OFFSET(IF(OR($C$45=11,$C$45=12),Очки!$B$17,Очки!$O$18),2+H22-I22,IF(G22=2,12,13-H22)),0)</f>
        <v>0.7</v>
      </c>
      <c r="T22" s="188"/>
      <c r="U22" s="263"/>
      <c r="V22" s="192">
        <f ca="1">OFFSET(Очки!$A$3,L22,J22+QUOTIENT(MAX($C$45-11,0), 2)*4)</f>
        <v>4.5</v>
      </c>
      <c r="W22" s="188">
        <f ca="1">IF(L22&lt;K22,OFFSET(IF(OR($C$45=11,$C$45=12),Очки!$B$17,Очки!$O$18),2+K22-L22,IF(J22=2,12,13-K22)),0)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17.899999999999999</v>
      </c>
      <c r="AD22" s="127"/>
    </row>
    <row r="23" spans="1:30" ht="15.95" customHeight="1" x14ac:dyDescent="0.25">
      <c r="A23" s="280">
        <f ca="1">RANK(AB23,AB$6:OFFSET(AB$6,0,0,COUNTA(B$6:B$44)))</f>
        <v>18</v>
      </c>
      <c r="B23" s="283" t="s">
        <v>54</v>
      </c>
      <c r="C23" s="219"/>
      <c r="D23" s="225">
        <v>2</v>
      </c>
      <c r="E23" s="226">
        <v>3</v>
      </c>
      <c r="F23" s="227">
        <v>8</v>
      </c>
      <c r="G23" s="223">
        <v>2</v>
      </c>
      <c r="H23" s="228">
        <v>4</v>
      </c>
      <c r="I23" s="226">
        <v>8</v>
      </c>
      <c r="J23" s="225">
        <v>2</v>
      </c>
      <c r="K23" s="226">
        <v>2</v>
      </c>
      <c r="L23" s="229">
        <v>6</v>
      </c>
      <c r="M23" s="273"/>
      <c r="N23" s="192">
        <f ca="1">OFFSET(Очки!$A$3,F23,D23+QUOTIENT(MAX($C$45-11,0), 2)*4)</f>
        <v>5</v>
      </c>
      <c r="O23" s="188">
        <f ca="1">IF(F23&lt;E23,OFFSET(IF(OR($C$45=11,$C$45=12),Очки!$B$17,Очки!$O$18),2+E23-F23,IF(D23=2,12,13-E23)),0)</f>
        <v>0</v>
      </c>
      <c r="P23" s="188"/>
      <c r="Q23" s="263"/>
      <c r="R23" s="192">
        <f ca="1">OFFSET(Очки!$A$3,I23,G23+QUOTIENT(MAX($C$45-11,0), 2)*4)</f>
        <v>5</v>
      </c>
      <c r="S23" s="188">
        <f ca="1">IF(I23&lt;H23,OFFSET(IF(OR($C$45=11,$C$45=12),Очки!$B$17,Очки!$O$18),2+H23-I23,IF(G23=2,12,13-H23)),0)</f>
        <v>0</v>
      </c>
      <c r="T23" s="188"/>
      <c r="U23" s="263"/>
      <c r="V23" s="192">
        <f ca="1">OFFSET(Очки!$A$3,L23,J23+QUOTIENT(MAX($C$45-11,0), 2)*4)</f>
        <v>6</v>
      </c>
      <c r="W23" s="188">
        <f ca="1">IF(L23&lt;K23,OFFSET(IF(OR($C$45=11,$C$45=12),Очки!$B$17,Очки!$O$18),2+K23-L23,IF(J23=2,12,13-K23)),0)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16</v>
      </c>
      <c r="AD23" s="127"/>
    </row>
    <row r="24" spans="1:30" ht="15.95" customHeight="1" x14ac:dyDescent="0.25">
      <c r="A24" s="280">
        <f ca="1">RANK(AB24,AB$6:OFFSET(AB$6,0,0,COUNTA(B$6:B$44)))</f>
        <v>19</v>
      </c>
      <c r="B24" s="284" t="s">
        <v>57</v>
      </c>
      <c r="C24" s="219"/>
      <c r="D24" s="225">
        <v>2</v>
      </c>
      <c r="E24" s="226">
        <v>2</v>
      </c>
      <c r="F24" s="227">
        <v>2</v>
      </c>
      <c r="G24" s="223">
        <v>1</v>
      </c>
      <c r="H24" s="228">
        <v>6</v>
      </c>
      <c r="I24" s="226">
        <v>8</v>
      </c>
      <c r="J24" s="222">
        <v>2</v>
      </c>
      <c r="K24" s="226">
        <v>6</v>
      </c>
      <c r="L24" s="229">
        <v>7</v>
      </c>
      <c r="M24" s="273"/>
      <c r="N24" s="192">
        <f ca="1">OFFSET(Очки!$A$3,F24,D24+QUOTIENT(MAX($C$45-11,0), 2)*4)</f>
        <v>9.5</v>
      </c>
      <c r="O24" s="188">
        <f ca="1">IF(F24&lt;E24,OFFSET(IF(OR($C$45=11,$C$45=12),Очки!$B$17,Очки!$O$18),2+E24-F24,IF(D24=2,12,13-E24)),0)</f>
        <v>0</v>
      </c>
      <c r="P24" s="188">
        <v>0.5</v>
      </c>
      <c r="Q24" s="263"/>
      <c r="R24" s="192">
        <f ca="1">OFFSET(Очки!$A$3,I24,G24+QUOTIENT(MAX($C$45-11,0), 2)*4)</f>
        <v>10.5</v>
      </c>
      <c r="S24" s="188">
        <f ca="1">IF(I24&lt;H24,OFFSET(IF(OR($C$45=11,$C$45=12),Очки!$B$17,Очки!$O$18),2+H24-I24,IF(G24=2,12,13-H24)),0)</f>
        <v>0</v>
      </c>
      <c r="T24" s="188"/>
      <c r="U24" s="263">
        <v>-8</v>
      </c>
      <c r="V24" s="192">
        <f ca="1">OFFSET(Очки!$A$3,L24,J24+QUOTIENT(MAX($C$45-11,0), 2)*4)</f>
        <v>5.5</v>
      </c>
      <c r="W24" s="188">
        <f ca="1">IF(L24&lt;K24,OFFSET(IF(OR($C$45=11,$C$45=12),Очки!$B$17,Очки!$O$18),2+K24-L24,IF(J24=2,12,13-K24)),0)</f>
        <v>0</v>
      </c>
      <c r="X24" s="188"/>
      <c r="Y24" s="189">
        <v>-3</v>
      </c>
      <c r="Z24" s="136"/>
      <c r="AA24" s="137"/>
      <c r="AB24" s="183">
        <f t="shared" ca="1" si="0"/>
        <v>15</v>
      </c>
      <c r="AD24" s="127"/>
    </row>
    <row r="25" spans="1:30" ht="15.95" hidden="1" customHeight="1" x14ac:dyDescent="0.25">
      <c r="A25" s="280" t="e">
        <f ca="1">RANK(AB25,AB$6:OFFSET(AB$6,0,0,COUNTA(B$6:B$44)))</f>
        <v>#N/A</v>
      </c>
      <c r="B25" s="284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OFFSET(Очки!$A$3,F25,D25+QUOTIENT(MAX($C$45-11,0), 2)*4)</f>
        <v>Место</v>
      </c>
      <c r="O25" s="188">
        <f ca="1">IF(F25&lt;E25,OFFSET(IF(OR($C$45=11,$C$45=12),Очки!$B$17,Очки!$O$18),2+E25-F25,IF(D25=2,12,13-E25)),0)</f>
        <v>0</v>
      </c>
      <c r="P25" s="188"/>
      <c r="Q25" s="263"/>
      <c r="R25" s="192" t="str">
        <f ca="1">OFFSET(Очки!$A$3,I25,G25+QUOTIENT(MAX($C$45-11,0), 2)*4)</f>
        <v>Место</v>
      </c>
      <c r="S25" s="188">
        <f ca="1">IF(I25&lt;H25,OFFSET(IF(OR($C$45=11,$C$45=12),Очки!$B$17,Очки!$O$18),2+H25-I25,IF(G25=2,12,13-H25)),0)</f>
        <v>0</v>
      </c>
      <c r="T25" s="188"/>
      <c r="U25" s="263"/>
      <c r="V25" s="192" t="str">
        <f ca="1">OFFSET(Очки!$A$3,L25,J25+QUOTIENT(MAX($C$45-11,0), 2)*4)</f>
        <v>Место</v>
      </c>
      <c r="W25" s="188">
        <f ca="1">IF(L25&lt;K25,OFFSET(IF(OR($C$45=11,$C$45=12),Очки!$B$17,Очки!$O$18),2+K25-L25,IF(J25=2,12,13-K25)),0)</f>
        <v>0</v>
      </c>
      <c r="X25" s="188"/>
      <c r="Y25" s="189"/>
      <c r="Z25" s="136"/>
      <c r="AA25" s="137"/>
      <c r="AB25" s="183">
        <f t="shared" ref="AB25:AB35" ca="1" si="1">SUM(M25:Y25)</f>
        <v>0</v>
      </c>
      <c r="AD25" s="127"/>
    </row>
    <row r="26" spans="1:30" ht="15.95" hidden="1" customHeight="1" x14ac:dyDescent="0.25">
      <c r="A26" s="280" t="e">
        <f ca="1">RANK(AB26,AB$6:OFFSET(AB$6,0,0,COUNTA(B$6:B$44)))</f>
        <v>#N/A</v>
      </c>
      <c r="B26" s="284"/>
      <c r="C26" s="219"/>
      <c r="D26" s="225"/>
      <c r="E26" s="226"/>
      <c r="F26" s="227"/>
      <c r="G26" s="223"/>
      <c r="H26" s="228"/>
      <c r="I26" s="226"/>
      <c r="J26" s="222"/>
      <c r="K26" s="226"/>
      <c r="L26" s="229"/>
      <c r="M26" s="273"/>
      <c r="N26" s="192" t="str">
        <f ca="1">OFFSET(Очки!$A$3,F26,D26+QUOTIENT(MAX($C$45-11,0), 2)*4)</f>
        <v>Место</v>
      </c>
      <c r="O26" s="188">
        <f ca="1">IF(F26&lt;E26,OFFSET(IF(OR($C$45=11,$C$45=12),Очки!$B$17,Очки!$O$18),2+E26-F26,IF(D26=2,12,13-E26)),0)</f>
        <v>0</v>
      </c>
      <c r="P26" s="188"/>
      <c r="Q26" s="263"/>
      <c r="R26" s="192" t="str">
        <f ca="1">OFFSET(Очки!$A$3,I26,G26+QUOTIENT(MAX($C$45-11,0), 2)*4)</f>
        <v>Место</v>
      </c>
      <c r="S26" s="188">
        <f ca="1">IF(I26&lt;H26,OFFSET(IF(OR($C$45=11,$C$45=12),Очки!$B$17,Очки!$O$18),2+H26-I26,IF(G26=2,12,13-H26)),0)</f>
        <v>0</v>
      </c>
      <c r="T26" s="188"/>
      <c r="U26" s="263"/>
      <c r="V26" s="192" t="str">
        <f ca="1">OFFSET(Очки!$A$3,L26,J26+QUOTIENT(MAX($C$45-11,0), 2)*4)</f>
        <v>Место</v>
      </c>
      <c r="W26" s="188">
        <f ca="1">IF(L26&lt;K26,OFFSET(IF(OR($C$45=11,$C$45=12),Очки!$B$17,Очки!$O$18),2+K26-L26,IF(J26=2,12,13-K26)),0)</f>
        <v>0</v>
      </c>
      <c r="X26" s="188"/>
      <c r="Y26" s="189"/>
      <c r="Z26" s="136"/>
      <c r="AA26" s="137"/>
      <c r="AB26" s="183">
        <f t="shared" ca="1" si="1"/>
        <v>0</v>
      </c>
      <c r="AD26" s="127"/>
    </row>
    <row r="27" spans="1:30" ht="15.95" hidden="1" customHeight="1" x14ac:dyDescent="0.25">
      <c r="A27" s="280" t="e">
        <f ca="1">RANK(AB27,AB$6:OFFSET(AB$6,0,0,COUNTA(B$6:B$44)))</f>
        <v>#N/A</v>
      </c>
      <c r="B27" s="284"/>
      <c r="C27" s="219"/>
      <c r="D27" s="225"/>
      <c r="E27" s="226"/>
      <c r="F27" s="227"/>
      <c r="G27" s="223"/>
      <c r="H27" s="228"/>
      <c r="I27" s="226"/>
      <c r="J27" s="222"/>
      <c r="K27" s="226"/>
      <c r="L27" s="229"/>
      <c r="M27" s="273"/>
      <c r="N27" s="192" t="str">
        <f ca="1">OFFSET(Очки!$A$3,F27,D27+QUOTIENT(MAX($C$45-11,0), 2)*4)</f>
        <v>Место</v>
      </c>
      <c r="O27" s="188">
        <f ca="1">IF(F27&lt;E27,OFFSET(IF(OR($C$45=11,$C$45=12),Очки!$B$17,Очки!$O$18),2+E27-F27,IF(D27=2,12,13-E27)),0)</f>
        <v>0</v>
      </c>
      <c r="P27" s="188"/>
      <c r="Q27" s="263"/>
      <c r="R27" s="192" t="str">
        <f ca="1">OFFSET(Очки!$A$3,I27,G27+QUOTIENT(MAX($C$45-11,0), 2)*4)</f>
        <v>Место</v>
      </c>
      <c r="S27" s="188">
        <f ca="1">IF(I27&lt;H27,OFFSET(IF(OR($C$45=11,$C$45=12),Очки!$B$17,Очки!$O$18),2+H27-I27,IF(G27=2,12,13-H27)),0)</f>
        <v>0</v>
      </c>
      <c r="T27" s="188"/>
      <c r="U27" s="263"/>
      <c r="V27" s="192" t="str">
        <f ca="1">OFFSET(Очки!$A$3,L27,J27+QUOTIENT(MAX($C$45-11,0), 2)*4)</f>
        <v>Место</v>
      </c>
      <c r="W27" s="188">
        <f ca="1">IF(L27&lt;K27,OFFSET(IF(OR($C$45=11,$C$45=12),Очки!$B$17,Очки!$O$18),2+K27-L27,IF(J27=2,12,13-K27)),0)</f>
        <v>0</v>
      </c>
      <c r="X27" s="188"/>
      <c r="Y27" s="189"/>
      <c r="Z27" s="136"/>
      <c r="AA27" s="137"/>
      <c r="AB27" s="183">
        <f t="shared" ca="1" si="1"/>
        <v>0</v>
      </c>
      <c r="AD27" s="127"/>
    </row>
    <row r="28" spans="1:30" ht="15.95" hidden="1" customHeight="1" x14ac:dyDescent="0.25">
      <c r="A28" s="280" t="e">
        <f ca="1">RANK(AB28,AB$6:OFFSET(AB$6,0,0,COUNTA(B$6:B$44)))</f>
        <v>#N/A</v>
      </c>
      <c r="B28" s="284"/>
      <c r="C28" s="219"/>
      <c r="D28" s="225"/>
      <c r="E28" s="226"/>
      <c r="F28" s="227"/>
      <c r="G28" s="223"/>
      <c r="H28" s="228"/>
      <c r="I28" s="226"/>
      <c r="J28" s="222"/>
      <c r="K28" s="226"/>
      <c r="L28" s="229"/>
      <c r="M28" s="273"/>
      <c r="N28" s="192" t="str">
        <f ca="1">OFFSET(Очки!$A$3,F28,D28+QUOTIENT(MAX($C$45-11,0), 2)*4)</f>
        <v>Место</v>
      </c>
      <c r="O28" s="188">
        <f ca="1">IF(F28&lt;E28,OFFSET(IF(OR($C$45=11,$C$45=12),Очки!$B$17,Очки!$O$18),2+E28-F28,IF(D28=2,12,13-E28)),0)</f>
        <v>0</v>
      </c>
      <c r="P28" s="188"/>
      <c r="Q28" s="263"/>
      <c r="R28" s="192" t="str">
        <f ca="1">OFFSET(Очки!$A$3,I28,G28+QUOTIENT(MAX($C$45-11,0), 2)*4)</f>
        <v>Место</v>
      </c>
      <c r="S28" s="188">
        <f ca="1">IF(I28&lt;H28,OFFSET(IF(OR($C$45=11,$C$45=12),Очки!$B$17,Очки!$O$18),2+H28-I28,IF(G28=2,12,13-H28)),0)</f>
        <v>0</v>
      </c>
      <c r="T28" s="188"/>
      <c r="U28" s="263"/>
      <c r="V28" s="192" t="str">
        <f ca="1">OFFSET(Очки!$A$3,L28,J28+QUOTIENT(MAX($C$45-11,0), 2)*4)</f>
        <v>Место</v>
      </c>
      <c r="W28" s="188">
        <f ca="1">IF(L28&lt;K28,OFFSET(IF(OR($C$45=11,$C$45=12),Очки!$B$17,Очки!$O$18),2+K28-L28,IF(J28=2,12,13-K28)),0)</f>
        <v>0</v>
      </c>
      <c r="X28" s="188"/>
      <c r="Y28" s="189"/>
      <c r="Z28" s="136"/>
      <c r="AA28" s="137"/>
      <c r="AB28" s="183">
        <f t="shared" ca="1" si="1"/>
        <v>0</v>
      </c>
      <c r="AD28" s="127"/>
    </row>
    <row r="29" spans="1:30" ht="15.95" hidden="1" customHeight="1" x14ac:dyDescent="0.25">
      <c r="A29" s="280" t="e">
        <f ca="1">RANK(AB29,AB$6:OFFSET(AB$6,0,0,COUNTA(B$6:B$44)))</f>
        <v>#N/A</v>
      </c>
      <c r="B29" s="284"/>
      <c r="C29" s="219"/>
      <c r="D29" s="225"/>
      <c r="E29" s="226"/>
      <c r="F29" s="227"/>
      <c r="G29" s="223"/>
      <c r="H29" s="228"/>
      <c r="I29" s="226"/>
      <c r="J29" s="222"/>
      <c r="K29" s="226"/>
      <c r="L29" s="229"/>
      <c r="M29" s="273"/>
      <c r="N29" s="192" t="str">
        <f ca="1">OFFSET(Очки!$A$3,F29,D29+QUOTIENT(MAX($C$45-11,0), 2)*4)</f>
        <v>Место</v>
      </c>
      <c r="O29" s="188">
        <f ca="1">IF(F29&lt;E29,OFFSET(IF(OR($C$45=11,$C$45=12),Очки!$B$17,Очки!$O$18),2+E29-F29,IF(D29=2,12,13-E29)),0)</f>
        <v>0</v>
      </c>
      <c r="P29" s="188"/>
      <c r="Q29" s="263"/>
      <c r="R29" s="192" t="str">
        <f ca="1">OFFSET(Очки!$A$3,I29,G29+QUOTIENT(MAX($C$45-11,0), 2)*4)</f>
        <v>Место</v>
      </c>
      <c r="S29" s="188">
        <f ca="1">IF(I29&lt;H29,OFFSET(IF(OR($C$45=11,$C$45=12),Очки!$B$17,Очки!$O$18),2+H29-I29,IF(G29=2,12,13-H29)),0)</f>
        <v>0</v>
      </c>
      <c r="T29" s="188"/>
      <c r="U29" s="263"/>
      <c r="V29" s="192" t="str">
        <f ca="1">OFFSET(Очки!$A$3,L29,J29+QUOTIENT(MAX($C$45-11,0), 2)*4)</f>
        <v>Место</v>
      </c>
      <c r="W29" s="188">
        <f ca="1">IF(L29&lt;K29,OFFSET(IF(OR($C$45=11,$C$45=12),Очки!$B$17,Очки!$O$18),2+K29-L29,IF(J29=2,12,13-K29)),0)</f>
        <v>0</v>
      </c>
      <c r="X29" s="188"/>
      <c r="Y29" s="189"/>
      <c r="Z29" s="136"/>
      <c r="AA29" s="137"/>
      <c r="AB29" s="183">
        <f t="shared" ca="1" si="1"/>
        <v>0</v>
      </c>
      <c r="AD29" s="127"/>
    </row>
    <row r="30" spans="1:30" ht="15.95" hidden="1" customHeight="1" x14ac:dyDescent="0.25">
      <c r="A30" s="280" t="e">
        <f ca="1">RANK(AB30,AB$6:OFFSET(AB$6,0,0,COUNTA(B$6:B$44)))</f>
        <v>#N/A</v>
      </c>
      <c r="B30" s="284"/>
      <c r="C30" s="219"/>
      <c r="D30" s="225"/>
      <c r="E30" s="226"/>
      <c r="F30" s="227"/>
      <c r="G30" s="223"/>
      <c r="H30" s="228"/>
      <c r="I30" s="226"/>
      <c r="J30" s="222"/>
      <c r="K30" s="226"/>
      <c r="L30" s="229"/>
      <c r="M30" s="273"/>
      <c r="N30" s="192" t="str">
        <f ca="1">OFFSET(Очки!$A$3,F30,D30+QUOTIENT(MAX($C$45-11,0), 2)*4)</f>
        <v>Место</v>
      </c>
      <c r="O30" s="188">
        <f ca="1">IF(F30&lt;E30,OFFSET(IF(OR($C$45=11,$C$45=12),Очки!$B$17,Очки!$O$18),2+E30-F30,IF(D30=2,12,13-E30)),0)</f>
        <v>0</v>
      </c>
      <c r="P30" s="188"/>
      <c r="Q30" s="263"/>
      <c r="R30" s="192" t="str">
        <f ca="1">OFFSET(Очки!$A$3,I30,G30+QUOTIENT(MAX($C$45-11,0), 2)*4)</f>
        <v>Место</v>
      </c>
      <c r="S30" s="188">
        <f ca="1">IF(I30&lt;H30,OFFSET(IF(OR($C$45=11,$C$45=12),Очки!$B$17,Очки!$O$18),2+H30-I30,IF(G30=2,12,13-H30)),0)</f>
        <v>0</v>
      </c>
      <c r="T30" s="188"/>
      <c r="U30" s="263"/>
      <c r="V30" s="192" t="str">
        <f ca="1">OFFSET(Очки!$A$3,L30,J30+QUOTIENT(MAX($C$45-11,0), 2)*4)</f>
        <v>Место</v>
      </c>
      <c r="W30" s="188">
        <f ca="1">IF(L30&lt;K30,OFFSET(IF(OR($C$45=11,$C$45=12),Очки!$B$17,Очки!$O$18),2+K30-L30,IF(J30=2,12,13-K30)),0)</f>
        <v>0</v>
      </c>
      <c r="X30" s="188"/>
      <c r="Y30" s="189"/>
      <c r="Z30" s="136"/>
      <c r="AA30" s="137"/>
      <c r="AB30" s="183">
        <f t="shared" ca="1" si="1"/>
        <v>0</v>
      </c>
      <c r="AD30" s="127"/>
    </row>
    <row r="31" spans="1:30" ht="15.95" hidden="1" customHeight="1" x14ac:dyDescent="0.25">
      <c r="A31" s="280" t="e">
        <f ca="1">RANK(AB31,AB$6:OFFSET(AB$6,0,0,COUNTA(B$6:B$44)))</f>
        <v>#N/A</v>
      </c>
      <c r="B31" s="284"/>
      <c r="C31" s="219"/>
      <c r="D31" s="225"/>
      <c r="E31" s="226"/>
      <c r="F31" s="227"/>
      <c r="G31" s="223"/>
      <c r="H31" s="228"/>
      <c r="I31" s="226"/>
      <c r="J31" s="222"/>
      <c r="K31" s="226"/>
      <c r="L31" s="229"/>
      <c r="M31" s="273"/>
      <c r="N31" s="192" t="str">
        <f ca="1">OFFSET(Очки!$A$3,F31,D31+QUOTIENT(MAX($C$45-11,0), 2)*4)</f>
        <v>Место</v>
      </c>
      <c r="O31" s="188">
        <f ca="1">IF(F31&lt;E31,OFFSET(IF(OR($C$45=11,$C$45=12),Очки!$B$17,Очки!$O$18),2+E31-F31,IF(D31=2,12,13-E31)),0)</f>
        <v>0</v>
      </c>
      <c r="P31" s="188"/>
      <c r="Q31" s="263"/>
      <c r="R31" s="192" t="str">
        <f ca="1">OFFSET(Очки!$A$3,I31,G31+QUOTIENT(MAX($C$45-11,0), 2)*4)</f>
        <v>Место</v>
      </c>
      <c r="S31" s="188">
        <f ca="1">IF(I31&lt;H31,OFFSET(IF(OR($C$45=11,$C$45=12),Очки!$B$17,Очки!$O$18),2+H31-I31,IF(G31=2,12,13-H31)),0)</f>
        <v>0</v>
      </c>
      <c r="T31" s="188"/>
      <c r="U31" s="263"/>
      <c r="V31" s="192" t="str">
        <f ca="1">OFFSET(Очки!$A$3,L31,J31+QUOTIENT(MAX($C$45-11,0), 2)*4)</f>
        <v>Место</v>
      </c>
      <c r="W31" s="188">
        <f ca="1">IF(L31&lt;K31,OFFSET(IF(OR($C$45=11,$C$45=12),Очки!$B$17,Очки!$O$18),2+K31-L31,IF(J31=2,12,13-K31)),0)</f>
        <v>0</v>
      </c>
      <c r="X31" s="188"/>
      <c r="Y31" s="189"/>
      <c r="Z31" s="136"/>
      <c r="AA31" s="137"/>
      <c r="AB31" s="183">
        <f t="shared" ca="1" si="1"/>
        <v>0</v>
      </c>
      <c r="AD31" s="127"/>
    </row>
    <row r="32" spans="1:30" ht="15.95" hidden="1" customHeight="1" x14ac:dyDescent="0.25">
      <c r="A32" s="280" t="e">
        <f ca="1">RANK(AB32,AB$6:OFFSET(AB$6,0,0,COUNTA(B$6:B$44)))</f>
        <v>#N/A</v>
      </c>
      <c r="B32" s="284"/>
      <c r="C32" s="219"/>
      <c r="D32" s="225"/>
      <c r="E32" s="226"/>
      <c r="F32" s="227"/>
      <c r="G32" s="223"/>
      <c r="H32" s="228"/>
      <c r="I32" s="226"/>
      <c r="J32" s="222"/>
      <c r="K32" s="226"/>
      <c r="L32" s="229"/>
      <c r="M32" s="273"/>
      <c r="N32" s="192" t="str">
        <f ca="1">OFFSET(Очки!$A$3,F32,D32+QUOTIENT(MAX($C$45-11,0), 2)*4)</f>
        <v>Место</v>
      </c>
      <c r="O32" s="188">
        <f ca="1">IF(F32&lt;E32,OFFSET(IF(OR($C$45=11,$C$45=12),Очки!$B$17,Очки!$O$18),2+E32-F32,IF(D32=2,12,13-E32)),0)</f>
        <v>0</v>
      </c>
      <c r="P32" s="188"/>
      <c r="Q32" s="263"/>
      <c r="R32" s="192" t="str">
        <f ca="1">OFFSET(Очки!$A$3,I32,G32+QUOTIENT(MAX($C$45-11,0), 2)*4)</f>
        <v>Место</v>
      </c>
      <c r="S32" s="188">
        <f ca="1">IF(I32&lt;H32,OFFSET(IF(OR($C$45=11,$C$45=12),Очки!$B$17,Очки!$O$18),2+H32-I32,IF(G32=2,12,13-H32)),0)</f>
        <v>0</v>
      </c>
      <c r="T32" s="188"/>
      <c r="U32" s="263"/>
      <c r="V32" s="192" t="str">
        <f ca="1">OFFSET(Очки!$A$3,L32,J32+QUOTIENT(MAX($C$45-11,0), 2)*4)</f>
        <v>Место</v>
      </c>
      <c r="W32" s="188">
        <f ca="1">IF(L32&lt;K32,OFFSET(IF(OR($C$45=11,$C$45=12),Очки!$B$17,Очки!$O$18),2+K32-L32,IF(J32=2,12,13-K32)),0)</f>
        <v>0</v>
      </c>
      <c r="X32" s="188"/>
      <c r="Y32" s="189"/>
      <c r="Z32" s="136"/>
      <c r="AA32" s="137"/>
      <c r="AB32" s="183">
        <f t="shared" ca="1" si="1"/>
        <v>0</v>
      </c>
      <c r="AD32" s="127"/>
    </row>
    <row r="33" spans="1:30" ht="15.95" hidden="1" customHeight="1" x14ac:dyDescent="0.25">
      <c r="A33" s="280" t="e">
        <f ca="1">RANK(AB33,AB$6:OFFSET(AB$6,0,0,COUNTA(B$6:B$44)))</f>
        <v>#N/A</v>
      </c>
      <c r="B33" s="284"/>
      <c r="C33" s="219"/>
      <c r="D33" s="225"/>
      <c r="E33" s="226"/>
      <c r="F33" s="227"/>
      <c r="G33" s="223"/>
      <c r="H33" s="228"/>
      <c r="I33" s="226"/>
      <c r="J33" s="222"/>
      <c r="K33" s="226"/>
      <c r="L33" s="229"/>
      <c r="M33" s="273"/>
      <c r="N33" s="192" t="str">
        <f ca="1">OFFSET(Очки!$A$3,F33,D33+QUOTIENT(MAX($C$45-11,0), 2)*4)</f>
        <v>Место</v>
      </c>
      <c r="O33" s="188">
        <f ca="1">IF(F33&lt;E33,OFFSET(IF(OR($C$45=11,$C$45=12),Очки!$B$17,Очки!$O$18),2+E33-F33,IF(D33=2,12,13-E33)),0)</f>
        <v>0</v>
      </c>
      <c r="P33" s="188"/>
      <c r="Q33" s="263"/>
      <c r="R33" s="192" t="str">
        <f ca="1">OFFSET(Очки!$A$3,I33,G33+QUOTIENT(MAX($C$45-11,0), 2)*4)</f>
        <v>Место</v>
      </c>
      <c r="S33" s="188">
        <f ca="1">IF(I33&lt;H33,OFFSET(IF(OR($C$45=11,$C$45=12),Очки!$B$17,Очки!$O$18),2+H33-I33,IF(G33=2,12,13-H33)),0)</f>
        <v>0</v>
      </c>
      <c r="T33" s="188"/>
      <c r="U33" s="263"/>
      <c r="V33" s="192" t="str">
        <f ca="1">OFFSET(Очки!$A$3,L33,J33+QUOTIENT(MAX($C$45-11,0), 2)*4)</f>
        <v>Место</v>
      </c>
      <c r="W33" s="188">
        <f ca="1">IF(L33&lt;K33,OFFSET(IF(OR($C$45=11,$C$45=12),Очки!$B$17,Очки!$O$18),2+K33-L33,IF(J33=2,12,13-K33)),0)</f>
        <v>0</v>
      </c>
      <c r="X33" s="188"/>
      <c r="Y33" s="189"/>
      <c r="Z33" s="136"/>
      <c r="AA33" s="137"/>
      <c r="AB33" s="183">
        <f t="shared" ca="1" si="1"/>
        <v>0</v>
      </c>
      <c r="AD33" s="127"/>
    </row>
    <row r="34" spans="1:30" ht="15.95" hidden="1" customHeight="1" x14ac:dyDescent="0.25">
      <c r="A34" s="280" t="e">
        <f ca="1">RANK(AB34,AB$6:OFFSET(AB$6,0,0,COUNTA(B$6:B$44)))</f>
        <v>#N/A</v>
      </c>
      <c r="B34" s="284"/>
      <c r="C34" s="219"/>
      <c r="D34" s="225"/>
      <c r="E34" s="226"/>
      <c r="F34" s="227"/>
      <c r="G34" s="223"/>
      <c r="H34" s="228"/>
      <c r="I34" s="226"/>
      <c r="J34" s="222"/>
      <c r="K34" s="226"/>
      <c r="L34" s="229"/>
      <c r="M34" s="273"/>
      <c r="N34" s="192" t="str">
        <f ca="1">OFFSET(Очки!$A$3,F34,D34+QUOTIENT(MAX($C$45-11,0), 2)*4)</f>
        <v>Место</v>
      </c>
      <c r="O34" s="188">
        <f ca="1">IF(F34&lt;E34,OFFSET(IF(OR($C$45=11,$C$45=12),Очки!$B$17,Очки!$O$18),2+E34-F34,IF(D34=2,12,13-E34)),0)</f>
        <v>0</v>
      </c>
      <c r="P34" s="188"/>
      <c r="Q34" s="263"/>
      <c r="R34" s="192" t="str">
        <f ca="1">OFFSET(Очки!$A$3,I34,G34+QUOTIENT(MAX($C$45-11,0), 2)*4)</f>
        <v>Место</v>
      </c>
      <c r="S34" s="188">
        <f ca="1">IF(I34&lt;H34,OFFSET(IF(OR($C$45=11,$C$45=12),Очки!$B$17,Очки!$O$18),2+H34-I34,IF(G34=2,12,13-H34)),0)</f>
        <v>0</v>
      </c>
      <c r="T34" s="188"/>
      <c r="U34" s="263"/>
      <c r="V34" s="192" t="str">
        <f ca="1">OFFSET(Очки!$A$3,L34,J34+QUOTIENT(MAX($C$45-11,0), 2)*4)</f>
        <v>Место</v>
      </c>
      <c r="W34" s="188">
        <f ca="1">IF(L34&lt;K34,OFFSET(IF(OR($C$45=11,$C$45=12),Очки!$B$17,Очки!$O$18),2+K34-L34,IF(J34=2,12,13-K34)),0)</f>
        <v>0</v>
      </c>
      <c r="X34" s="188"/>
      <c r="Y34" s="189"/>
      <c r="Z34" s="136"/>
      <c r="AA34" s="137"/>
      <c r="AB34" s="183">
        <f t="shared" ca="1" si="1"/>
        <v>0</v>
      </c>
      <c r="AD34" s="127"/>
    </row>
    <row r="35" spans="1:30" ht="16.5" hidden="1" customHeight="1" x14ac:dyDescent="0.25">
      <c r="A35" s="280" t="e">
        <f ca="1">RANK(AB35,AB$6:OFFSET(AB$6,0,0,COUNTA(B$6:B$44)))</f>
        <v>#N/A</v>
      </c>
      <c r="B35" s="283"/>
      <c r="C35" s="219"/>
      <c r="D35" s="225"/>
      <c r="E35" s="226"/>
      <c r="F35" s="227"/>
      <c r="G35" s="223"/>
      <c r="H35" s="228"/>
      <c r="I35" s="226"/>
      <c r="J35" s="222"/>
      <c r="K35" s="226"/>
      <c r="L35" s="229"/>
      <c r="M35" s="273"/>
      <c r="N35" s="192" t="str">
        <f ca="1">OFFSET(Очки!$A$3,F35,D35+QUOTIENT(MAX($C$45-11,0), 2)*4)</f>
        <v>Место</v>
      </c>
      <c r="O35" s="188">
        <f ca="1">IF(F35&lt;E35,OFFSET(IF(OR($C$45=11,$C$45=12),Очки!$B$17,Очки!$O$18),2+E35-F35,IF(D35=2,12,13-E35)),0)</f>
        <v>0</v>
      </c>
      <c r="P35" s="188"/>
      <c r="Q35" s="263"/>
      <c r="R35" s="192" t="str">
        <f ca="1">OFFSET(Очки!$A$3,I35,G35+QUOTIENT(MAX($C$45-11,0), 2)*4)</f>
        <v>Место</v>
      </c>
      <c r="S35" s="188">
        <f ca="1">IF(I35&lt;H35,OFFSET(IF(OR($C$45=11,$C$45=12),Очки!$B$17,Очки!$O$18),2+H35-I35,IF(G35=2,12,13-H35)),0)</f>
        <v>0</v>
      </c>
      <c r="T35" s="188"/>
      <c r="U35" s="263"/>
      <c r="V35" s="192" t="str">
        <f ca="1">OFFSET(Очки!$A$3,L35,J35+QUOTIENT(MAX($C$45-11,0), 2)*4)</f>
        <v>Место</v>
      </c>
      <c r="W35" s="188">
        <f ca="1">IF(L35&lt;K35,OFFSET(IF(OR($C$45=11,$C$45=12),Очки!$B$17,Очки!$O$18),2+K35-L35,IF(J35=2,12,13-K35)),0)</f>
        <v>0</v>
      </c>
      <c r="X35" s="188"/>
      <c r="Y35" s="189"/>
      <c r="Z35" s="136"/>
      <c r="AA35" s="137"/>
      <c r="AB35" s="183">
        <f t="shared" ca="1" si="1"/>
        <v>0</v>
      </c>
      <c r="AD35" s="127"/>
    </row>
    <row r="36" spans="1:30" ht="15.95" hidden="1" customHeight="1" x14ac:dyDescent="0.25">
      <c r="A36" s="280" t="e">
        <f ca="1">RANK(AB36,AB$6:OFFSET(AB$6,0,0,COUNTA(B$6:B$44)))</f>
        <v>#N/A</v>
      </c>
      <c r="B36" s="282"/>
      <c r="C36" s="219"/>
      <c r="D36" s="225"/>
      <c r="E36" s="226"/>
      <c r="F36" s="227"/>
      <c r="G36" s="223"/>
      <c r="H36" s="228"/>
      <c r="I36" s="226"/>
      <c r="J36" s="222"/>
      <c r="K36" s="226"/>
      <c r="L36" s="229"/>
      <c r="M36" s="273"/>
      <c r="N36" s="192" t="str">
        <f ca="1">OFFSET(Очки!$A$3,F36,D36+QUOTIENT(MAX($C$45-11,0), 2)*4)</f>
        <v>Место</v>
      </c>
      <c r="O36" s="188">
        <f ca="1">IF(F36&lt;E36,OFFSET(IF(OR($C$45=11,$C$45=12),Очки!$B$17,Очки!$O$18),2+E36-F36,IF(D36=2,12,13-E36)),0)</f>
        <v>0</v>
      </c>
      <c r="P36" s="188"/>
      <c r="Q36" s="263"/>
      <c r="R36" s="192" t="str">
        <f ca="1">OFFSET(Очки!$A$3,I36,G36+QUOTIENT(MAX($C$45-11,0), 2)*4)</f>
        <v>Место</v>
      </c>
      <c r="S36" s="188">
        <f ca="1">IF(I36&lt;H36,OFFSET(IF(OR($C$45=11,$C$45=12),Очки!$B$17,Очки!$O$18),2+H36-I36,IF(G36=2,12,13-H36)),0)</f>
        <v>0</v>
      </c>
      <c r="T36" s="188"/>
      <c r="U36" s="263"/>
      <c r="V36" s="192" t="str">
        <f ca="1">OFFSET(Очки!$A$3,L36,J36+QUOTIENT(MAX($C$45-11,0), 2)*4)</f>
        <v>Место</v>
      </c>
      <c r="W36" s="188">
        <f ca="1">IF(L36&lt;K36,OFFSET(IF(OR($C$45=11,$C$45=12),Очки!$B$17,Очки!$O$18),2+K36-L36,IF(J36=2,12,13-K36)),0)</f>
        <v>0</v>
      </c>
      <c r="X36" s="188"/>
      <c r="Y36" s="189"/>
      <c r="Z36" s="136"/>
      <c r="AA36" s="137"/>
      <c r="AB36" s="183">
        <f ca="1">SUM(M36:Y36)</f>
        <v>0</v>
      </c>
      <c r="AD36" s="127"/>
    </row>
    <row r="37" spans="1:30" ht="15.95" hidden="1" customHeight="1" thickBot="1" x14ac:dyDescent="0.3">
      <c r="A37" s="331" t="e">
        <f ca="1">RANK(AB37,AB$6:OFFSET(AB$6,0,0,COUNTA(B$6:B$44)))</f>
        <v>#N/A</v>
      </c>
      <c r="B37" s="332"/>
      <c r="C37" s="333"/>
      <c r="D37" s="334"/>
      <c r="E37" s="335"/>
      <c r="F37" s="336"/>
      <c r="G37" s="337"/>
      <c r="H37" s="338"/>
      <c r="I37" s="335"/>
      <c r="J37" s="339"/>
      <c r="K37" s="335"/>
      <c r="L37" s="340"/>
      <c r="M37" s="341"/>
      <c r="N37" s="193" t="str">
        <f ca="1">OFFSET(Очки!$A$3,F37,D37+QUOTIENT(MAX($C$45-11,0), 2)*4)</f>
        <v>Место</v>
      </c>
      <c r="O37" s="190">
        <f ca="1">IF(F37&lt;E37,OFFSET(IF(OR($C$45=11,$C$45=12),Очки!$B$17,Очки!$O$18),2+E37-F37,IF(D37=2,12,13-E37)),0)</f>
        <v>0</v>
      </c>
      <c r="P37" s="190"/>
      <c r="Q37" s="154"/>
      <c r="R37" s="193" t="str">
        <f ca="1">OFFSET(Очки!$A$3,I37,G37+QUOTIENT(MAX($C$45-11,0), 2)*4)</f>
        <v>Место</v>
      </c>
      <c r="S37" s="190">
        <f ca="1">IF(I37&lt;H37,OFFSET(IF(OR($C$45=11,$C$45=12),Очки!$B$17,Очки!$O$18),2+H37-I37,IF(G37=2,12,13-H37)),0)</f>
        <v>0</v>
      </c>
      <c r="T37" s="190"/>
      <c r="U37" s="154"/>
      <c r="V37" s="193" t="str">
        <f ca="1">OFFSET(Очки!$A$3,L37,J37+QUOTIENT(MAX($C$45-11,0), 2)*4)</f>
        <v>Место</v>
      </c>
      <c r="W37" s="190">
        <f ca="1">IF(L37&lt;K37,OFFSET(IF(OR($C$45=11,$C$45=12),Очки!$B$17,Очки!$O$18),2+K37-L37,IF(J37=2,12,13-K37)),0)</f>
        <v>0</v>
      </c>
      <c r="X37" s="190"/>
      <c r="Y37" s="191"/>
      <c r="Z37" s="342"/>
      <c r="AA37" s="343"/>
      <c r="AB37" s="185">
        <f ca="1">SUM(M37:Y37)</f>
        <v>0</v>
      </c>
      <c r="AD37" s="127"/>
    </row>
    <row r="38" spans="1:30" ht="15.95" hidden="1" customHeight="1" x14ac:dyDescent="0.25">
      <c r="A38" s="330" t="e">
        <f ca="1">RANK(AB38,AB$6:OFFSET(AB$6,0,0,COUNTA(B$6:B$44)))</f>
        <v>#N/A</v>
      </c>
      <c r="B38" s="288"/>
      <c r="C38" s="289"/>
      <c r="D38" s="222"/>
      <c r="E38" s="317"/>
      <c r="F38" s="318"/>
      <c r="G38" s="319"/>
      <c r="H38" s="320"/>
      <c r="I38" s="317"/>
      <c r="J38" s="222"/>
      <c r="K38" s="317"/>
      <c r="L38" s="321"/>
      <c r="M38" s="322"/>
      <c r="N38" s="323" t="str">
        <f ca="1">OFFSET(Очки!$A$3,F38,D38+QUOTIENT(MAX($C$45-11,0), 2)*4)</f>
        <v>Место</v>
      </c>
      <c r="O38" s="324">
        <f ca="1">IF(F38&lt;E38,OFFSET(IF(OR($C$45=11,$C$45=12),Очки!$B$17,Очки!$O$18),2+E38-F38,IF(D38=2,12,13-E38)),0)</f>
        <v>0</v>
      </c>
      <c r="P38" s="324"/>
      <c r="Q38" s="325"/>
      <c r="R38" s="323" t="str">
        <f ca="1">OFFSET(Очки!$A$3,I38,G38+QUOTIENT(MAX($C$45-11,0), 2)*4)</f>
        <v>Место</v>
      </c>
      <c r="S38" s="324">
        <f ca="1">IF(I38&lt;H38,OFFSET(IF(OR($C$45=11,$C$45=12),Очки!$B$17,Очки!$O$18),2+H38-I38,IF(G38=2,12,13-H38)),0)</f>
        <v>0</v>
      </c>
      <c r="T38" s="324"/>
      <c r="U38" s="325"/>
      <c r="V38" s="323" t="str">
        <f ca="1">OFFSET(Очки!$A$3,L38,J38+QUOTIENT(MAX($C$45-11,0), 2)*4)</f>
        <v>Место</v>
      </c>
      <c r="W38" s="324">
        <f ca="1">IF(L38&lt;K38,OFFSET(IF(OR($C$45=11,$C$45=12),Очки!$B$17,Очки!$O$18),2+K38-L38,IF(J38=2,12,13-K38)),0)</f>
        <v>0</v>
      </c>
      <c r="X38" s="324"/>
      <c r="Y38" s="326"/>
      <c r="Z38" s="327"/>
      <c r="AA38" s="328"/>
      <c r="AB38" s="329">
        <f ca="1">SUM(M38:Y38)</f>
        <v>0</v>
      </c>
      <c r="AD38" s="127"/>
    </row>
    <row r="39" spans="1:30" ht="15.95" hidden="1" customHeight="1" x14ac:dyDescent="0.25">
      <c r="A39" s="150" t="e">
        <f ca="1">RANK(AB39,AB$6:OFFSET(AB$6,0,0,COUNTA(B$6:B$44)))</f>
        <v>#N/A</v>
      </c>
      <c r="B39" s="298"/>
      <c r="C39" s="281"/>
      <c r="D39" s="225"/>
      <c r="E39" s="226"/>
      <c r="F39" s="227"/>
      <c r="G39" s="223"/>
      <c r="H39" s="228"/>
      <c r="I39" s="226"/>
      <c r="J39" s="225"/>
      <c r="K39" s="226"/>
      <c r="L39" s="229"/>
      <c r="M39" s="273"/>
      <c r="N39" s="192" t="str">
        <f ca="1">OFFSET(Очки!$A$3,F39,D39+QUOTIENT(MAX($C$45-11,0), 2)*4)</f>
        <v>Место</v>
      </c>
      <c r="O39" s="188">
        <f ca="1">IF(F39&lt;E39,OFFSET(IF(OR($C$45=11,$C$45=12),Очки!$B$17,Очки!$O$18),2+E39-F39,IF(D39=2,12,13-E39)),0)</f>
        <v>0</v>
      </c>
      <c r="P39" s="188"/>
      <c r="Q39" s="263"/>
      <c r="R39" s="192" t="str">
        <f ca="1">OFFSET(Очки!$A$3,I39,G39+QUOTIENT(MAX($C$45-11,0), 2)*4)</f>
        <v>Место</v>
      </c>
      <c r="S39" s="188">
        <f ca="1">IF(I39&lt;H39,OFFSET(IF(OR($C$45=11,$C$45=12),Очки!$B$17,Очки!$O$18),2+H39-I39,IF(G39=2,12,13-H39)),0)</f>
        <v>0</v>
      </c>
      <c r="T39" s="188"/>
      <c r="U39" s="263"/>
      <c r="V39" s="192" t="str">
        <f ca="1">OFFSET(Очки!$A$3,L39,J39+QUOTIENT(MAX($C$45-11,0), 2)*4)</f>
        <v>Место</v>
      </c>
      <c r="W39" s="188">
        <f ca="1">IF(L39&lt;K39,OFFSET(IF(OR($C$45=11,$C$45=12),Очки!$B$17,Очки!$O$18),2+K39-L39,IF(J39=2,12,13-K39)),0)</f>
        <v>0</v>
      </c>
      <c r="X39" s="188"/>
      <c r="Y39" s="189"/>
      <c r="Z39" s="136"/>
      <c r="AA39" s="137"/>
      <c r="AB39" s="183">
        <f t="shared" ref="AB39:AB44" ca="1" si="2">SUM(M39:Y39)</f>
        <v>0</v>
      </c>
      <c r="AD39" s="127"/>
    </row>
    <row r="40" spans="1:30" ht="15.95" hidden="1" customHeight="1" x14ac:dyDescent="0.25">
      <c r="A40" s="150" t="e">
        <f ca="1">RANK(AB40,AB$6:OFFSET(AB$6,0,0,COUNTA(B$6:B$44)))</f>
        <v>#N/A</v>
      </c>
      <c r="B40" s="151"/>
      <c r="C40" s="220"/>
      <c r="D40" s="230"/>
      <c r="E40" s="231"/>
      <c r="F40" s="232"/>
      <c r="G40" s="223"/>
      <c r="H40" s="233"/>
      <c r="I40" s="231"/>
      <c r="J40" s="222"/>
      <c r="K40" s="231"/>
      <c r="L40" s="234"/>
      <c r="M40" s="273"/>
      <c r="N40" s="192" t="str">
        <f ca="1">OFFSET(Очки!$A$3,F40,D40+QUOTIENT(MAX($C$45-11,0), 2)*4)</f>
        <v>Место</v>
      </c>
      <c r="O40" s="188">
        <f ca="1">IF(F40&lt;E40,OFFSET(IF(OR($C$45=11,$C$45=12),Очки!$B$17,Очки!$O$18),2+E40-F40,IF(D40=2,12,13-E40)),0)</f>
        <v>0</v>
      </c>
      <c r="P40" s="188"/>
      <c r="Q40" s="263"/>
      <c r="R40" s="192" t="str">
        <f ca="1">OFFSET(Очки!$A$3,I40,G40+QUOTIENT(MAX($C$45-11,0), 2)*4)</f>
        <v>Место</v>
      </c>
      <c r="S40" s="188">
        <f ca="1">IF(I40&lt;H40,OFFSET(IF(OR($C$45=11,$C$45=12),Очки!$B$17,Очки!$O$18),2+H40-I40,IF(G40=2,12,13-H40)),0)</f>
        <v>0</v>
      </c>
      <c r="T40" s="188"/>
      <c r="U40" s="263"/>
      <c r="V40" s="192" t="str">
        <f ca="1">OFFSET(Очки!$A$3,L40,J40+QUOTIENT(MAX($C$45-11,0), 2)*4)</f>
        <v>Место</v>
      </c>
      <c r="W40" s="188">
        <f ca="1">IF(L40&lt;K40,OFFSET(IF(OR($C$45=11,$C$45=12),Очки!$B$17,Очки!$O$18),2+K40-L40,IF(J40=2,12,13-K40)),0)</f>
        <v>0</v>
      </c>
      <c r="X40" s="188"/>
      <c r="Y40" s="189"/>
      <c r="Z40" s="138"/>
      <c r="AA40" s="139"/>
      <c r="AB40" s="184">
        <f t="shared" ca="1" si="2"/>
        <v>0</v>
      </c>
      <c r="AD40" s="127"/>
    </row>
    <row r="41" spans="1:30" ht="15.95" hidden="1" customHeight="1" x14ac:dyDescent="0.25">
      <c r="A41" s="150" t="e">
        <f ca="1">RANK(AB41,AB$6:OFFSET(AB$6,0,0,COUNTA(B$6:B$44)))</f>
        <v>#N/A</v>
      </c>
      <c r="B41" s="290"/>
      <c r="C41" s="220"/>
      <c r="D41" s="230"/>
      <c r="E41" s="231"/>
      <c r="F41" s="232"/>
      <c r="G41" s="291"/>
      <c r="H41" s="233"/>
      <c r="I41" s="231"/>
      <c r="J41" s="292"/>
      <c r="K41" s="231"/>
      <c r="L41" s="234"/>
      <c r="M41" s="293"/>
      <c r="N41" s="192" t="str">
        <f ca="1">OFFSET(Очки!$A$3,F41,D41+QUOTIENT(MAX($C$45-11,0), 2)*4)</f>
        <v>Место</v>
      </c>
      <c r="O41" s="188">
        <f ca="1">IF(F41&lt;E41,OFFSET(IF(OR($C$45=11,$C$45=12),Очки!$B$17,Очки!$O$18),2+E41-F41,IF(D41=2,12,13-E41)),0)</f>
        <v>0</v>
      </c>
      <c r="P41" s="294"/>
      <c r="Q41" s="295"/>
      <c r="R41" s="192" t="str">
        <f ca="1">OFFSET(Очки!$A$3,I41,G41+QUOTIENT(MAX($C$45-11,0), 2)*4)</f>
        <v>Место</v>
      </c>
      <c r="S41" s="188">
        <f ca="1">IF(I41&lt;H41,OFFSET(IF(OR($C$45=11,$C$45=12),Очки!$B$17,Очки!$O$18),2+H41-I41,IF(G41=2,12,13-H41)),0)</f>
        <v>0</v>
      </c>
      <c r="T41" s="294"/>
      <c r="U41" s="295"/>
      <c r="V41" s="192" t="str">
        <f ca="1">OFFSET(Очки!$A$3,L41,J41+QUOTIENT(MAX($C$45-11,0), 2)*4)</f>
        <v>Место</v>
      </c>
      <c r="W41" s="188">
        <f ca="1">IF(L41&lt;K41,OFFSET(IF(OR($C$45=11,$C$45=12),Очки!$B$17,Очки!$O$18),2+K41-L41,IF(J41=2,12,13-K41)),0)</f>
        <v>0</v>
      </c>
      <c r="X41" s="294"/>
      <c r="Y41" s="296"/>
      <c r="Z41" s="138"/>
      <c r="AA41" s="139"/>
      <c r="AB41" s="184">
        <f t="shared" ca="1" si="2"/>
        <v>0</v>
      </c>
      <c r="AD41" s="127"/>
    </row>
    <row r="42" spans="1:30" ht="15.95" hidden="1" customHeight="1" x14ac:dyDescent="0.25">
      <c r="A42" s="150" t="e">
        <f ca="1">RANK(AB42,AB$6:OFFSET(AB$6,0,0,COUNTA(B$6:B$44)))</f>
        <v>#N/A</v>
      </c>
      <c r="B42" s="297"/>
      <c r="C42" s="220"/>
      <c r="D42" s="230"/>
      <c r="E42" s="231"/>
      <c r="F42" s="232"/>
      <c r="G42" s="291"/>
      <c r="H42" s="233"/>
      <c r="I42" s="231"/>
      <c r="J42" s="292"/>
      <c r="K42" s="231"/>
      <c r="L42" s="234"/>
      <c r="M42" s="293"/>
      <c r="N42" s="192" t="str">
        <f ca="1">OFFSET(Очки!$A$3,F42,D42+QUOTIENT(MAX($C$45-11,0), 2)*4)</f>
        <v>Место</v>
      </c>
      <c r="O42" s="188">
        <f ca="1">IF(F42&lt;E42,OFFSET(IF(OR($C$45=11,$C$45=12),Очки!$B$17,Очки!$O$18),2+E42-F42,IF(D42=2,12,13-E42)),0)</f>
        <v>0</v>
      </c>
      <c r="P42" s="294"/>
      <c r="Q42" s="295"/>
      <c r="R42" s="192" t="str">
        <f ca="1">OFFSET(Очки!$A$3,I42,G42+QUOTIENT(MAX($C$45-11,0), 2)*4)</f>
        <v>Место</v>
      </c>
      <c r="S42" s="188">
        <f ca="1">IF(I42&lt;H42,OFFSET(IF(OR($C$45=11,$C$45=12),Очки!$B$17,Очки!$O$18),2+H42-I42,IF(G42=2,12,13-H42)),0)</f>
        <v>0</v>
      </c>
      <c r="T42" s="294"/>
      <c r="U42" s="295"/>
      <c r="V42" s="192" t="str">
        <f ca="1">OFFSET(Очки!$A$3,L42,J42+QUOTIENT(MAX($C$45-11,0), 2)*4)</f>
        <v>Место</v>
      </c>
      <c r="W42" s="188">
        <f ca="1">IF(L42&lt;K42,OFFSET(IF(OR($C$45=11,$C$45=12),Очки!$B$17,Очки!$O$18),2+K42-L42,IF(J42=2,12,13-K42)),0)</f>
        <v>0</v>
      </c>
      <c r="X42" s="294"/>
      <c r="Y42" s="296"/>
      <c r="Z42" s="138"/>
      <c r="AA42" s="139"/>
      <c r="AB42" s="184">
        <f t="shared" ca="1" si="2"/>
        <v>0</v>
      </c>
      <c r="AD42" s="127"/>
    </row>
    <row r="43" spans="1:30" ht="15.95" hidden="1" customHeight="1" x14ac:dyDescent="0.25">
      <c r="A43" s="150" t="e">
        <f ca="1">RANK(AB43,AB$6:OFFSET(AB$6,0,0,COUNTA(B$6:B$44)))</f>
        <v>#N/A</v>
      </c>
      <c r="B43" s="290"/>
      <c r="C43" s="220"/>
      <c r="D43" s="230"/>
      <c r="E43" s="231"/>
      <c r="F43" s="232"/>
      <c r="G43" s="291"/>
      <c r="H43" s="233"/>
      <c r="I43" s="231"/>
      <c r="J43" s="292"/>
      <c r="K43" s="231"/>
      <c r="L43" s="234"/>
      <c r="M43" s="293"/>
      <c r="N43" s="192" t="str">
        <f ca="1">OFFSET(Очки!$A$3,F43,D43+QUOTIENT(MAX($C$45-11,0), 2)*4)</f>
        <v>Место</v>
      </c>
      <c r="O43" s="188">
        <f ca="1">IF(F43&lt;E43,OFFSET(IF(OR($C$45=11,$C$45=12),Очки!$B$17,Очки!$O$18),2+E43-F43,IF(D43=2,12,13-E43)),0)</f>
        <v>0</v>
      </c>
      <c r="P43" s="294"/>
      <c r="Q43" s="295"/>
      <c r="R43" s="192" t="str">
        <f ca="1">OFFSET(Очки!$A$3,I43,G43+QUOTIENT(MAX($C$45-11,0), 2)*4)</f>
        <v>Место</v>
      </c>
      <c r="S43" s="188">
        <f ca="1">IF(I43&lt;H43,OFFSET(IF(OR($C$45=11,$C$45=12),Очки!$B$17,Очки!$O$18),2+H43-I43,IF(G43=2,12,13-H43)),0)</f>
        <v>0</v>
      </c>
      <c r="T43" s="294"/>
      <c r="U43" s="295"/>
      <c r="V43" s="192" t="str">
        <f ca="1">OFFSET(Очки!$A$3,L43,J43+QUOTIENT(MAX($C$45-11,0), 2)*4)</f>
        <v>Место</v>
      </c>
      <c r="W43" s="188">
        <f ca="1">IF(L43&lt;K43,OFFSET(IF(OR($C$45=11,$C$45=12),Очки!$B$17,Очки!$O$18),2+K43-L43,IF(J43=2,12,13-K43)),0)</f>
        <v>0</v>
      </c>
      <c r="X43" s="294"/>
      <c r="Y43" s="296"/>
      <c r="Z43" s="138"/>
      <c r="AA43" s="139"/>
      <c r="AB43" s="184">
        <f t="shared" ca="1" si="2"/>
        <v>0</v>
      </c>
      <c r="AD43" s="127"/>
    </row>
    <row r="44" spans="1:30" ht="15.95" hidden="1" customHeight="1" thickBot="1" x14ac:dyDescent="0.3">
      <c r="A44" s="152" t="e">
        <f ca="1">RANK(AB44,AB$6:OFFSET(AB$6,0,0,COUNTA(B$6:B$44)))</f>
        <v>#N/A</v>
      </c>
      <c r="B44" s="153"/>
      <c r="C44" s="221"/>
      <c r="D44" s="193"/>
      <c r="E44" s="143"/>
      <c r="F44" s="191"/>
      <c r="G44" s="142"/>
      <c r="H44" s="190"/>
      <c r="I44" s="143"/>
      <c r="J44" s="193"/>
      <c r="K44" s="143"/>
      <c r="L44" s="154"/>
      <c r="M44" s="274"/>
      <c r="N44" s="193" t="str">
        <f ca="1">OFFSET(Очки!$A$3,F44,D44+QUOTIENT(MAX($C$45-11,0), 2)*4)</f>
        <v>Место</v>
      </c>
      <c r="O44" s="190">
        <f ca="1">IF(F44&lt;E44,OFFSET(IF(OR($C$45=11,$C$45=12),Очки!$B$17,Очки!$O$18),2+E44-F44,IF(D44=2,12,13-E44)),0)</f>
        <v>0</v>
      </c>
      <c r="P44" s="190"/>
      <c r="Q44" s="154"/>
      <c r="R44" s="193" t="str">
        <f ca="1">OFFSET(Очки!$A$3,I44,G44+QUOTIENT(MAX($C$45-11,0), 2)*4)</f>
        <v>Место</v>
      </c>
      <c r="S44" s="190">
        <f ca="1">IF(I44&lt;H44,OFFSET(IF(OR($C$45=11,$C$45=12),Очки!$B$17,Очки!$O$18),2+H44-I44,IF(G44=2,12,13-H44)),0)</f>
        <v>0</v>
      </c>
      <c r="T44" s="190"/>
      <c r="U44" s="154"/>
      <c r="V44" s="193" t="str">
        <f ca="1">OFFSET(Очки!$A$3,L44,J44+QUOTIENT(MAX($C$45-11,0), 2)*4)</f>
        <v>Место</v>
      </c>
      <c r="W44" s="190">
        <f ca="1">IF(L44&lt;K44,OFFSET(IF(OR($C$45=11,$C$45=12),Очки!$B$17,Очки!$O$18),2+K44-L44,IF(J44=2,12,13-K44)),0)</f>
        <v>0</v>
      </c>
      <c r="X44" s="190"/>
      <c r="Y44" s="191"/>
      <c r="Z44" s="136"/>
      <c r="AA44" s="137"/>
      <c r="AB44" s="185">
        <f t="shared" ca="1" si="2"/>
        <v>0</v>
      </c>
      <c r="AD44" s="127"/>
    </row>
    <row r="45" spans="1:30" ht="15.95" customHeight="1" x14ac:dyDescent="0.2">
      <c r="B45" s="127" t="s">
        <v>41</v>
      </c>
      <c r="C45" s="127">
        <f>COUNTA(B6:B44)</f>
        <v>19</v>
      </c>
    </row>
    <row r="46" spans="1:30" ht="15.95" customHeight="1" x14ac:dyDescent="0.2"/>
    <row r="47" spans="1:30" ht="15.95" customHeight="1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95" customHeight="1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95" customHeight="1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95" customHeight="1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  <row r="67" spans="12:28" ht="15.75" x14ac:dyDescent="0.25"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</row>
    <row r="68" spans="12:28" ht="15.75" x14ac:dyDescent="0.25"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</row>
    <row r="69" spans="12:28" ht="15.75" x14ac:dyDescent="0.25"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</row>
    <row r="70" spans="12:28" ht="15.75" x14ac:dyDescent="0.25"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</row>
    <row r="71" spans="12:28" ht="15.75" x14ac:dyDescent="0.25"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</row>
    <row r="72" spans="12:28" ht="15.75" x14ac:dyDescent="0.25"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</row>
    <row r="73" spans="12:28" ht="15.75" x14ac:dyDescent="0.25"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</row>
    <row r="74" spans="12:28" ht="15.75" x14ac:dyDescent="0.25"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</row>
    <row r="75" spans="12:28" ht="15.75" x14ac:dyDescent="0.25"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</row>
    <row r="76" spans="12:28" ht="15.75" x14ac:dyDescent="0.25"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</row>
    <row r="77" spans="12:28" ht="15.75" x14ac:dyDescent="0.25"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</row>
  </sheetData>
  <sortState ref="A6:AB24">
    <sortCondition descending="1" ref="AB6:AB24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44">
    <cfRule type="expression" dxfId="29" priority="3">
      <formula>AND(E6&gt;F6,O6=0)</formula>
    </cfRule>
  </conditionalFormatting>
  <conditionalFormatting sqref="S6:S44">
    <cfRule type="expression" dxfId="28" priority="2">
      <formula>AND(H6&gt;I6,S6=0)</formula>
    </cfRule>
  </conditionalFormatting>
  <conditionalFormatting sqref="W6:W44">
    <cfRule type="expression" dxfId="27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topLeftCell="A2" zoomScale="80" zoomScaleNormal="80" zoomScalePageLayoutView="90" workbookViewId="0">
      <selection activeCell="B12" sqref="B12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69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61" t="s">
        <v>77</v>
      </c>
      <c r="C6" s="286"/>
      <c r="D6" s="257">
        <v>1</v>
      </c>
      <c r="E6" s="258">
        <v>11</v>
      </c>
      <c r="F6" s="259">
        <v>9</v>
      </c>
      <c r="G6" s="260">
        <v>1</v>
      </c>
      <c r="H6" s="224">
        <v>9</v>
      </c>
      <c r="I6" s="258">
        <v>3</v>
      </c>
      <c r="J6" s="257">
        <v>1</v>
      </c>
      <c r="K6" s="258">
        <v>10</v>
      </c>
      <c r="L6" s="261">
        <v>5</v>
      </c>
      <c r="M6" s="272">
        <v>2.5</v>
      </c>
      <c r="N6" s="218">
        <f ca="1">OFFSET(Очки!$A$3,F6,D6+QUOTIENT(MAX($C$34-11,0), 2)*4)</f>
        <v>10</v>
      </c>
      <c r="O6" s="186">
        <f ca="1">IF(F6&lt;E6,OFFSET(IF(OR($C$34=11,$C$34=12),Очки!$B$17,Очки!$O$18),2+E6-F6,IF(D6=2,12,13-E6)),0)</f>
        <v>2.6</v>
      </c>
      <c r="P6" s="186">
        <v>1.5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6.2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/>
      <c r="Y6" s="187">
        <v>-3</v>
      </c>
      <c r="Z6" s="134"/>
      <c r="AA6" s="135"/>
      <c r="AB6" s="182">
        <f t="shared" ref="AB6:AB27" ca="1" si="0">SUM(M6:Y6)</f>
        <v>53.600000000000009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42</v>
      </c>
      <c r="C7" s="219">
        <v>2.5</v>
      </c>
      <c r="D7" s="225">
        <v>1</v>
      </c>
      <c r="E7" s="226">
        <v>10</v>
      </c>
      <c r="F7" s="227">
        <v>10</v>
      </c>
      <c r="G7" s="223">
        <v>1</v>
      </c>
      <c r="H7" s="228">
        <v>11</v>
      </c>
      <c r="I7" s="226">
        <v>11</v>
      </c>
      <c r="J7" s="225">
        <v>1</v>
      </c>
      <c r="K7" s="226">
        <v>11</v>
      </c>
      <c r="L7" s="229">
        <v>4</v>
      </c>
      <c r="M7" s="273">
        <v>2</v>
      </c>
      <c r="N7" s="192">
        <f ca="1">OFFSET(Очки!$A$3,F7,D7+QUOTIENT(MAX($C$34-11,0), 2)*4)</f>
        <v>9.5</v>
      </c>
      <c r="O7" s="188">
        <f ca="1">IF(F7&lt;E7,OFFSET(IF(OR($C$34=11,$C$34=12),Очки!$B$17,Очки!$O$18),2+E7-F7,IF(D7=2,12,13-E7)),0)</f>
        <v>0</v>
      </c>
      <c r="P7" s="188">
        <v>2.5</v>
      </c>
      <c r="Q7" s="263">
        <v>-1</v>
      </c>
      <c r="R7" s="192">
        <f ca="1">OFFSET(Очки!$A$3,I7,G7+QUOTIENT(MAX($C$34-11,0), 2)*4)</f>
        <v>9</v>
      </c>
      <c r="S7" s="188">
        <f ca="1">IF(I7&lt;H7,OFFSET(IF(OR($C$34=11,$C$34=12),Очки!$B$17,Очки!$O$18),2+H7-I7,IF(G7=2,12,13-H7)),0)</f>
        <v>0</v>
      </c>
      <c r="T7" s="188">
        <v>2.5</v>
      </c>
      <c r="U7" s="263"/>
      <c r="V7" s="192">
        <f ca="1">OFFSET(Очки!$A$3,L7,J7+QUOTIENT(MAX($C$34-11,0), 2)*4)</f>
        <v>13</v>
      </c>
      <c r="W7" s="188">
        <f ca="1">IF(L7&lt;K7,OFFSET(IF(OR($C$34=11,$C$34=12),Очки!$B$17,Очки!$O$18),2+K7-L7,IF(J7=2,12,13-K7)),0)</f>
        <v>8</v>
      </c>
      <c r="X7" s="188">
        <v>2.5</v>
      </c>
      <c r="Y7" s="189"/>
      <c r="Z7" s="136"/>
      <c r="AA7" s="137"/>
      <c r="AB7" s="183">
        <f t="shared" ca="1" si="0"/>
        <v>48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4</v>
      </c>
      <c r="F8" s="227">
        <v>2</v>
      </c>
      <c r="G8" s="223">
        <v>1</v>
      </c>
      <c r="H8" s="228">
        <v>8</v>
      </c>
      <c r="I8" s="226">
        <v>10</v>
      </c>
      <c r="J8" s="225">
        <v>1</v>
      </c>
      <c r="K8" s="226">
        <v>6</v>
      </c>
      <c r="L8" s="229">
        <v>2</v>
      </c>
      <c r="M8" s="273"/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1.5</v>
      </c>
      <c r="P8" s="188">
        <v>1</v>
      </c>
      <c r="Q8" s="263"/>
      <c r="R8" s="192">
        <f ca="1">OFFSET(Очки!$A$3,I8,G8+QUOTIENT(MAX($C$34-11,0), 2)*4)</f>
        <v>9.5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3.4000000000000004</v>
      </c>
      <c r="X8" s="188"/>
      <c r="Y8" s="189"/>
      <c r="Z8" s="136"/>
      <c r="AA8" s="137"/>
      <c r="AB8" s="183">
        <f t="shared" ca="1" si="0"/>
        <v>45.4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3" t="s">
        <v>53</v>
      </c>
      <c r="C9" s="219">
        <v>7.5</v>
      </c>
      <c r="D9" s="225">
        <v>2</v>
      </c>
      <c r="E9" s="226">
        <v>10</v>
      </c>
      <c r="F9" s="227">
        <v>1</v>
      </c>
      <c r="G9" s="223">
        <v>1</v>
      </c>
      <c r="H9" s="228">
        <v>6</v>
      </c>
      <c r="I9" s="226">
        <v>4</v>
      </c>
      <c r="J9" s="225">
        <v>1</v>
      </c>
      <c r="K9" s="226">
        <v>3</v>
      </c>
      <c r="L9" s="229">
        <v>3</v>
      </c>
      <c r="M9" s="273"/>
      <c r="N9" s="192">
        <f ca="1">OFFSET(Очки!$A$3,F9,D9+QUOTIENT(MAX($C$34-11,0), 2)*4)</f>
        <v>10</v>
      </c>
      <c r="O9" s="188">
        <f ca="1">IF(F9&lt;E9,OFFSET(IF(OR($C$34=11,$C$34=12),Очки!$B$17,Очки!$O$18),2+E9-F9,IF(D9=2,12,13-E9)),0)</f>
        <v>6.3</v>
      </c>
      <c r="P9" s="188"/>
      <c r="Q9" s="263"/>
      <c r="R9" s="192">
        <f ca="1">OFFSET(Очки!$A$3,I9,G9+QUOTIENT(MAX($C$34-11,0), 2)*4)</f>
        <v>13</v>
      </c>
      <c r="S9" s="188">
        <f ca="1">IF(I9&lt;H9,OFFSET(IF(OR($C$34=11,$C$34=12),Очки!$B$17,Очки!$O$18),2+H9-I9,IF(G9=2,12,13-H9)),0)</f>
        <v>1.9</v>
      </c>
      <c r="T9" s="188"/>
      <c r="U9" s="263"/>
      <c r="V9" s="192">
        <f ca="1">OFFSET(Очки!$A$3,L9,J9+QUOTIENT(MAX($C$34-11,0), 2)*4)</f>
        <v>14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45.2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/>
      <c r="D10" s="225">
        <v>1</v>
      </c>
      <c r="E10" s="226">
        <v>3</v>
      </c>
      <c r="F10" s="227">
        <v>3</v>
      </c>
      <c r="G10" s="223">
        <v>1</v>
      </c>
      <c r="H10" s="228">
        <v>5</v>
      </c>
      <c r="I10" s="226">
        <v>1</v>
      </c>
      <c r="J10" s="225">
        <v>1</v>
      </c>
      <c r="K10" s="226">
        <v>5</v>
      </c>
      <c r="L10" s="229">
        <v>9</v>
      </c>
      <c r="M10" s="273"/>
      <c r="N10" s="192">
        <f ca="1">OFFSET(Очки!$A$3,F10,D10+QUOTIENT(MAX($C$34-11,0), 2)*4)</f>
        <v>14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16</v>
      </c>
      <c r="S10" s="188">
        <f ca="1">IF(I10&lt;H10,OFFSET(IF(OR($C$34=11,$C$34=12),Очки!$B$17,Очки!$O$18),2+H10-I10,IF(G10=2,12,13-H10)),0)</f>
        <v>3.1000000000000005</v>
      </c>
      <c r="T10" s="188"/>
      <c r="U10" s="263"/>
      <c r="V10" s="192">
        <f ca="1">OFFSET(Очки!$A$3,L10,J10+QUOTIENT(MAX($C$34-11,0), 2)*4)</f>
        <v>10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43.1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43</v>
      </c>
      <c r="C11" s="219">
        <v>17.5</v>
      </c>
      <c r="D11" s="225">
        <v>1</v>
      </c>
      <c r="E11" s="226">
        <v>8</v>
      </c>
      <c r="F11" s="227">
        <v>5</v>
      </c>
      <c r="G11" s="223">
        <v>1</v>
      </c>
      <c r="H11" s="228">
        <v>7</v>
      </c>
      <c r="I11" s="226">
        <v>6</v>
      </c>
      <c r="J11" s="225">
        <v>1</v>
      </c>
      <c r="K11" s="226">
        <v>7</v>
      </c>
      <c r="L11" s="229">
        <v>8</v>
      </c>
      <c r="M11" s="273">
        <v>1</v>
      </c>
      <c r="N11" s="192">
        <f ca="1">OFFSET(Очки!$A$3,F11,D11+QUOTIENT(MAX($C$34-11,0), 2)*4)</f>
        <v>12</v>
      </c>
      <c r="O11" s="188">
        <f ca="1">IF(F11&lt;E11,OFFSET(IF(OR($C$34=11,$C$34=12),Очки!$B$17,Очки!$O$18),2+E11-F11,IF(D11=2,12,13-E11)),0)</f>
        <v>3.3</v>
      </c>
      <c r="P11" s="188">
        <v>0.5</v>
      </c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1.1000000000000001</v>
      </c>
      <c r="T11" s="188">
        <v>0.5</v>
      </c>
      <c r="U11" s="263">
        <v>-3</v>
      </c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>
        <v>2</v>
      </c>
      <c r="Y11" s="189"/>
      <c r="Z11" s="136"/>
      <c r="AA11" s="137"/>
      <c r="AB11" s="183">
        <f t="shared" ca="1" si="0"/>
        <v>39.400000000000006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58</v>
      </c>
      <c r="C12" s="281">
        <v>5</v>
      </c>
      <c r="D12" s="222">
        <v>1</v>
      </c>
      <c r="E12" s="317">
        <v>9</v>
      </c>
      <c r="F12" s="318">
        <v>8</v>
      </c>
      <c r="G12" s="319">
        <v>1</v>
      </c>
      <c r="H12" s="320">
        <v>2</v>
      </c>
      <c r="I12" s="317">
        <v>5</v>
      </c>
      <c r="J12" s="222">
        <v>2</v>
      </c>
      <c r="K12" s="317">
        <v>6</v>
      </c>
      <c r="L12" s="321">
        <v>1</v>
      </c>
      <c r="M12" s="322">
        <v>1.5</v>
      </c>
      <c r="N12" s="323">
        <f ca="1">OFFSET(Очки!$A$3,F12,D12+QUOTIENT(MAX($C$34-11,0), 2)*4)</f>
        <v>10.5</v>
      </c>
      <c r="O12" s="324">
        <f ca="1">IF(F12&lt;E12,OFFSET(IF(OR($C$34=11,$C$34=12),Очки!$B$17,Очки!$O$18),2+E12-F12,IF(D12=2,12,13-E12)),0)</f>
        <v>1.2</v>
      </c>
      <c r="P12" s="324"/>
      <c r="Q12" s="325"/>
      <c r="R12" s="323">
        <f ca="1">OFFSET(Очки!$A$3,I12,G12+QUOTIENT(MAX($C$34-11,0), 2)*4)</f>
        <v>12</v>
      </c>
      <c r="S12" s="324">
        <f ca="1">IF(I12&lt;H12,OFFSET(IF(OR($C$34=11,$C$34=12),Очки!$B$17,Очки!$O$18),2+H12-I12,IF(G12=2,12,13-H12)),0)</f>
        <v>0</v>
      </c>
      <c r="T12" s="324"/>
      <c r="U12" s="325"/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3.5</v>
      </c>
      <c r="X12" s="324"/>
      <c r="Y12" s="326"/>
      <c r="Z12" s="327"/>
      <c r="AA12" s="328"/>
      <c r="AB12" s="329">
        <f t="shared" ca="1" si="0"/>
        <v>38.700000000000003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50</v>
      </c>
      <c r="C13" s="219"/>
      <c r="D13" s="225">
        <v>1</v>
      </c>
      <c r="E13" s="226">
        <v>1</v>
      </c>
      <c r="F13" s="227">
        <v>1</v>
      </c>
      <c r="G13" s="223">
        <v>1</v>
      </c>
      <c r="H13" s="228">
        <v>4</v>
      </c>
      <c r="I13" s="226">
        <v>8</v>
      </c>
      <c r="J13" s="225">
        <v>2</v>
      </c>
      <c r="K13" s="226">
        <v>8</v>
      </c>
      <c r="L13" s="229">
        <v>3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8</v>
      </c>
      <c r="W13" s="188">
        <f ca="1">IF(L13&lt;K13,OFFSET(IF(OR($C$34=11,$C$34=12),Очки!$B$17,Очки!$O$18),2+K13-L13,IF(J13=2,12,13-K13)),0)</f>
        <v>3.5</v>
      </c>
      <c r="X13" s="188"/>
      <c r="Y13" s="189"/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73</v>
      </c>
      <c r="C14" s="219">
        <v>5</v>
      </c>
      <c r="D14" s="225">
        <v>1</v>
      </c>
      <c r="E14" s="226">
        <v>6</v>
      </c>
      <c r="F14" s="227">
        <v>6</v>
      </c>
      <c r="G14" s="223">
        <v>1</v>
      </c>
      <c r="H14" s="228">
        <v>10</v>
      </c>
      <c r="I14" s="226">
        <v>7</v>
      </c>
      <c r="J14" s="225">
        <v>1</v>
      </c>
      <c r="K14" s="226">
        <v>4</v>
      </c>
      <c r="L14" s="229">
        <v>1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0</v>
      </c>
      <c r="P14" s="188">
        <v>2</v>
      </c>
      <c r="Q14" s="263">
        <v>-10</v>
      </c>
      <c r="R14" s="192">
        <f ca="1">OFFSET(Очки!$A$3,I14,G14+QUOTIENT(MAX($C$34-11,0), 2)*4)</f>
        <v>11</v>
      </c>
      <c r="S14" s="188">
        <f ca="1">IF(I14&lt;H14,OFFSET(IF(OR($C$34=11,$C$34=12),Очки!$B$17,Очки!$O$18),2+H14-I14,IF(G14=2,12,13-H14)),0)</f>
        <v>3.7</v>
      </c>
      <c r="T14" s="188"/>
      <c r="U14" s="263"/>
      <c r="V14" s="192">
        <f ca="1">OFFSET(Очки!$A$3,L14,J14+QUOTIENT(MAX($C$34-11,0), 2)*4)</f>
        <v>16</v>
      </c>
      <c r="W14" s="188">
        <f ca="1">IF(L14&lt;K14,OFFSET(IF(OR($C$34=11,$C$34=12),Очки!$B$17,Очки!$O$18),2+K14-L14,IF(J14=2,12,13-K14)),0)</f>
        <v>2.2000000000000002</v>
      </c>
      <c r="X14" s="188">
        <v>0.5</v>
      </c>
      <c r="Y14" s="189"/>
      <c r="Z14" s="136"/>
      <c r="AA14" s="137"/>
      <c r="AB14" s="183">
        <f t="shared" ca="1" si="0"/>
        <v>36.900000000000006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7" t="s">
        <v>71</v>
      </c>
      <c r="C15" s="219">
        <v>10</v>
      </c>
      <c r="D15" s="225">
        <v>1</v>
      </c>
      <c r="E15" s="226">
        <v>5</v>
      </c>
      <c r="F15" s="227">
        <v>4</v>
      </c>
      <c r="G15" s="223">
        <v>1</v>
      </c>
      <c r="H15" s="228">
        <v>3</v>
      </c>
      <c r="I15" s="226">
        <v>9</v>
      </c>
      <c r="J15" s="225">
        <v>2</v>
      </c>
      <c r="K15" s="226">
        <v>9</v>
      </c>
      <c r="L15" s="229">
        <v>2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0.9</v>
      </c>
      <c r="P15" s="188"/>
      <c r="Q15" s="263"/>
      <c r="R15" s="192">
        <f ca="1">OFFSET(Очки!$A$3,I15,G15+QUOTIENT(MAX($C$34-11,0), 2)*4)</f>
        <v>10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9</v>
      </c>
      <c r="W15" s="188">
        <f ca="1">IF(L15&lt;K15,OFFSET(IF(OR($C$34=11,$C$34=12),Очки!$B$17,Очки!$O$18),2+K15-L15,IF(J15=2,12,13-K15)),0)</f>
        <v>4.9000000000000004</v>
      </c>
      <c r="X15" s="188">
        <v>1.5</v>
      </c>
      <c r="Y15" s="189">
        <v>-5</v>
      </c>
      <c r="Z15" s="136"/>
      <c r="AA15" s="137"/>
      <c r="AB15" s="183">
        <f t="shared" ca="1" si="0"/>
        <v>34.299999999999997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55</v>
      </c>
      <c r="C16" s="219"/>
      <c r="D16" s="225">
        <v>2</v>
      </c>
      <c r="E16" s="226">
        <v>8</v>
      </c>
      <c r="F16" s="227">
        <v>10</v>
      </c>
      <c r="G16" s="223">
        <v>1</v>
      </c>
      <c r="H16" s="228">
        <v>1</v>
      </c>
      <c r="I16" s="226">
        <v>2</v>
      </c>
      <c r="J16" s="222">
        <v>2</v>
      </c>
      <c r="K16" s="226">
        <v>7</v>
      </c>
      <c r="L16" s="229">
        <v>4</v>
      </c>
      <c r="M16" s="273"/>
      <c r="N16" s="192">
        <f ca="1">OFFSET(Очки!$A$3,F16,D16+QUOTIENT(MAX($C$34-11,0), 2)*4)</f>
        <v>3.5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15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7</v>
      </c>
      <c r="W16" s="188">
        <f ca="1">IF(L16&lt;K16,OFFSET(IF(OR($C$34=11,$C$34=12),Очки!$B$17,Очки!$O$18),2+K16-L16,IF(J16=2,12,13-K16)),0)</f>
        <v>2.1</v>
      </c>
      <c r="X16" s="188"/>
      <c r="Y16" s="189"/>
      <c r="Z16" s="136"/>
      <c r="AA16" s="137"/>
      <c r="AB16" s="183">
        <f t="shared" ca="1" si="0"/>
        <v>27.6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64</v>
      </c>
      <c r="C17" s="219"/>
      <c r="D17" s="225">
        <v>1</v>
      </c>
      <c r="E17" s="226">
        <v>7</v>
      </c>
      <c r="F17" s="227">
        <v>7</v>
      </c>
      <c r="G17" s="223">
        <v>2</v>
      </c>
      <c r="H17" s="228">
        <v>10</v>
      </c>
      <c r="I17" s="226">
        <v>4</v>
      </c>
      <c r="J17" s="222">
        <v>1</v>
      </c>
      <c r="K17" s="226">
        <v>8</v>
      </c>
      <c r="L17" s="229">
        <v>10</v>
      </c>
      <c r="M17" s="273">
        <v>0.5</v>
      </c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7</v>
      </c>
      <c r="S17" s="188">
        <f ca="1">IF(I17&lt;H17,OFFSET(IF(OR($C$34=11,$C$34=12),Очки!$B$17,Очки!$O$18),2+H17-I17,IF(G17=2,12,13-H17)),0)</f>
        <v>4.2</v>
      </c>
      <c r="T17" s="188">
        <v>1</v>
      </c>
      <c r="U17" s="263">
        <v>-6</v>
      </c>
      <c r="V17" s="192">
        <f ca="1">OFFSET(Очки!$A$3,L17,J17+QUOTIENT(MAX($C$34-11,0), 2)*4)</f>
        <v>9.5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27.2</v>
      </c>
      <c r="AD17" s="127"/>
    </row>
    <row r="18" spans="1:30" ht="15.75" x14ac:dyDescent="0.25">
      <c r="A18" s="280">
        <f ca="1">RANK(AB18,AB$6:OFFSET(AB$6,0,0,COUNTA(B$6:B$33)))</f>
        <v>13</v>
      </c>
      <c r="B18" s="283" t="s">
        <v>59</v>
      </c>
      <c r="C18" s="219">
        <v>2.5</v>
      </c>
      <c r="D18" s="225">
        <v>2</v>
      </c>
      <c r="E18" s="226">
        <v>5</v>
      </c>
      <c r="F18" s="227">
        <v>7</v>
      </c>
      <c r="G18" s="223">
        <v>2</v>
      </c>
      <c r="H18" s="228">
        <v>8</v>
      </c>
      <c r="I18" s="226">
        <v>2</v>
      </c>
      <c r="J18" s="225">
        <v>1</v>
      </c>
      <c r="K18" s="226">
        <v>9</v>
      </c>
      <c r="L18" s="229">
        <v>11</v>
      </c>
      <c r="M18" s="273"/>
      <c r="N18" s="192">
        <f ca="1">OFFSET(Очки!$A$3,F18,D18+QUOTIENT(MAX($C$34-11,0), 2)*4)</f>
        <v>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4.2</v>
      </c>
      <c r="T18" s="188">
        <v>1.5</v>
      </c>
      <c r="U18" s="263">
        <v>-5</v>
      </c>
      <c r="V18" s="192">
        <f ca="1">OFFSET(Очки!$A$3,L18,J18+QUOTIENT(MAX($C$34-11,0), 2)*4)</f>
        <v>9</v>
      </c>
      <c r="W18" s="188">
        <f ca="1">IF(L18&lt;K18,OFFSET(IF(OR($C$34=11,$C$34=12),Очки!$B$17,Очки!$O$18),2+K18-L18,IF(J18=2,12,13-K18)),0)</f>
        <v>0</v>
      </c>
      <c r="X18" s="188">
        <v>1</v>
      </c>
      <c r="Y18" s="189"/>
      <c r="Z18" s="136"/>
      <c r="AA18" s="137"/>
      <c r="AB18" s="183">
        <f t="shared" ca="1" si="0"/>
        <v>24.7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78</v>
      </c>
      <c r="C19" s="219">
        <v>15</v>
      </c>
      <c r="D19" s="225">
        <v>1</v>
      </c>
      <c r="E19" s="226">
        <v>2</v>
      </c>
      <c r="F19" s="227">
        <v>11</v>
      </c>
      <c r="G19" s="223">
        <v>2</v>
      </c>
      <c r="H19" s="228">
        <v>5</v>
      </c>
      <c r="I19" s="226">
        <v>8</v>
      </c>
      <c r="J19" s="222">
        <v>1</v>
      </c>
      <c r="K19" s="226">
        <v>1</v>
      </c>
      <c r="L19" s="229">
        <v>7</v>
      </c>
      <c r="M19" s="273"/>
      <c r="N19" s="192">
        <f ca="1">OFFSET(Очки!$A$3,F19,D19+QUOTIENT(MAX($C$34-11,0), 2)*4)</f>
        <v>9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4.5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11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24.5</v>
      </c>
      <c r="AD19" s="127"/>
    </row>
    <row r="20" spans="1:30" ht="15.75" x14ac:dyDescent="0.25">
      <c r="A20" s="280">
        <f ca="1">RANK(AB20,AB$6:OFFSET(AB$6,0,0,COUNTA(B$6:B$33)))</f>
        <v>15</v>
      </c>
      <c r="B20" s="284" t="s">
        <v>70</v>
      </c>
      <c r="C20" s="219"/>
      <c r="D20" s="225">
        <v>2</v>
      </c>
      <c r="E20" s="226">
        <v>1</v>
      </c>
      <c r="F20" s="227">
        <v>2</v>
      </c>
      <c r="G20" s="223">
        <v>2</v>
      </c>
      <c r="H20" s="228">
        <v>1</v>
      </c>
      <c r="I20" s="226">
        <v>5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9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20.5</v>
      </c>
      <c r="AD20" s="127"/>
    </row>
    <row r="21" spans="1:30" ht="15.75" x14ac:dyDescent="0.25">
      <c r="A21" s="280">
        <f ca="1">RANK(AB21,AB$6:OFFSET(AB$6,0,0,COUNTA(B$6:B$33)))</f>
        <v>16</v>
      </c>
      <c r="B21" s="283" t="s">
        <v>76</v>
      </c>
      <c r="C21" s="219"/>
      <c r="D21" s="225">
        <v>2</v>
      </c>
      <c r="E21" s="226">
        <v>7</v>
      </c>
      <c r="F21" s="227">
        <v>8</v>
      </c>
      <c r="G21" s="223">
        <v>2</v>
      </c>
      <c r="H21" s="228">
        <v>7</v>
      </c>
      <c r="I21" s="226">
        <v>3</v>
      </c>
      <c r="J21" s="222">
        <v>2</v>
      </c>
      <c r="K21" s="226">
        <v>8</v>
      </c>
      <c r="L21" s="229">
        <v>9</v>
      </c>
      <c r="M21" s="273"/>
      <c r="N21" s="192">
        <f ca="1">OFFSET(Очки!$A$3,F21,D21+QUOTIENT(MAX($C$34-11,0), 2)*4)</f>
        <v>4.5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8</v>
      </c>
      <c r="S21" s="188">
        <f ca="1">IF(I21&lt;H21,OFFSET(IF(OR($C$34=11,$C$34=12),Очки!$B$17,Очки!$O$18),2+H21-I21,IF(G21=2,12,13-H21)),0)</f>
        <v>2.8</v>
      </c>
      <c r="T21" s="188"/>
      <c r="U21" s="263"/>
      <c r="V21" s="192">
        <f ca="1">OFFSET(Очки!$A$3,L21,J21+QUOTIENT(MAX($C$34-11,0), 2)*4)</f>
        <v>4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19.3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75</v>
      </c>
      <c r="C22" s="219"/>
      <c r="D22" s="225">
        <v>2</v>
      </c>
      <c r="E22" s="226">
        <v>2</v>
      </c>
      <c r="F22" s="227">
        <v>4</v>
      </c>
      <c r="G22" s="223">
        <v>2</v>
      </c>
      <c r="H22" s="228">
        <v>4</v>
      </c>
      <c r="I22" s="226">
        <v>9</v>
      </c>
      <c r="J22" s="225">
        <v>2</v>
      </c>
      <c r="K22" s="226">
        <v>2</v>
      </c>
      <c r="L22" s="229">
        <v>5</v>
      </c>
      <c r="M22" s="273"/>
      <c r="N22" s="192">
        <f ca="1">OFFSET(Очки!$A$3,F22,D22+QUOTIENT(MAX($C$34-11,0), 2)*4)</f>
        <v>7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4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6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17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2" t="s">
        <v>67</v>
      </c>
      <c r="C23" s="219"/>
      <c r="D23" s="225">
        <v>2</v>
      </c>
      <c r="E23" s="226">
        <v>3</v>
      </c>
      <c r="F23" s="227">
        <v>3</v>
      </c>
      <c r="G23" s="223">
        <v>2</v>
      </c>
      <c r="H23" s="228">
        <v>2</v>
      </c>
      <c r="I23" s="226">
        <v>6</v>
      </c>
      <c r="J23" s="225">
        <v>2</v>
      </c>
      <c r="K23" s="226">
        <v>4</v>
      </c>
      <c r="L23" s="229">
        <v>8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0</v>
      </c>
      <c r="P23" s="188"/>
      <c r="Q23" s="263">
        <v>-3</v>
      </c>
      <c r="R23" s="192">
        <f ca="1">OFFSET(Очки!$A$3,I23,G23+QUOTIENT(MAX($C$34-11,0), 2)*4)</f>
        <v>5.5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>
        <f ca="1">OFFSET(Очки!$A$3,L23,J23+QUOTIENT(MAX($C$34-11,0), 2)*4)</f>
        <v>4.5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0"/>
        <v>15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54</v>
      </c>
      <c r="C24" s="219"/>
      <c r="D24" s="225">
        <v>2</v>
      </c>
      <c r="E24" s="226">
        <v>4</v>
      </c>
      <c r="F24" s="227">
        <v>5</v>
      </c>
      <c r="G24" s="223">
        <v>2</v>
      </c>
      <c r="H24" s="228">
        <v>6</v>
      </c>
      <c r="I24" s="226">
        <v>7</v>
      </c>
      <c r="J24" s="222">
        <v>2</v>
      </c>
      <c r="K24" s="226">
        <v>3</v>
      </c>
      <c r="L24" s="229">
        <v>10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3.5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14.5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2" t="s">
        <v>57</v>
      </c>
      <c r="C25" s="219"/>
      <c r="D25" s="225">
        <v>2</v>
      </c>
      <c r="E25" s="226">
        <v>6</v>
      </c>
      <c r="F25" s="227">
        <v>9</v>
      </c>
      <c r="G25" s="223">
        <v>2</v>
      </c>
      <c r="H25" s="228">
        <v>3</v>
      </c>
      <c r="I25" s="226">
        <v>1</v>
      </c>
      <c r="J25" s="222">
        <v>2</v>
      </c>
      <c r="K25" s="226">
        <v>5</v>
      </c>
      <c r="L25" s="229">
        <v>7</v>
      </c>
      <c r="M25" s="273"/>
      <c r="N25" s="192">
        <f ca="1">OFFSET(Очки!$A$3,F25,D25+QUOTIENT(MAX($C$34-11,0), 2)*4)</f>
        <v>4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10</v>
      </c>
      <c r="S25" s="188">
        <f ca="1">IF(I25&lt;H25,OFFSET(IF(OR($C$34=11,$C$34=12),Очки!$B$17,Очки!$O$18),2+H25-I25,IF(G25=2,12,13-H25)),0)</f>
        <v>1.4</v>
      </c>
      <c r="T25" s="188"/>
      <c r="U25" s="263"/>
      <c r="V25" s="192">
        <f ca="1">OFFSET(Очки!$A$3,L25,J25+QUOTIENT(MAX($C$34-11,0), 2)*4)</f>
        <v>5</v>
      </c>
      <c r="W25" s="188">
        <f ca="1">IF(L25&lt;K25,OFFSET(IF(OR($C$34=11,$C$34=12),Очки!$B$17,Очки!$O$18),2+K25-L25,IF(J25=2,12,13-K25)),0)</f>
        <v>0</v>
      </c>
      <c r="X25" s="188"/>
      <c r="Y25" s="189">
        <f>-7-3</f>
        <v>-10</v>
      </c>
      <c r="Z25" s="136"/>
      <c r="AA25" s="137"/>
      <c r="AB25" s="183">
        <f t="shared" ca="1" si="0"/>
        <v>10.399999999999999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62" t="s">
        <v>72</v>
      </c>
      <c r="C26" s="333">
        <v>5</v>
      </c>
      <c r="D26" s="334">
        <v>2</v>
      </c>
      <c r="E26" s="335">
        <v>9</v>
      </c>
      <c r="F26" s="336">
        <v>6</v>
      </c>
      <c r="G26" s="337">
        <v>2</v>
      </c>
      <c r="H26" s="338">
        <v>9</v>
      </c>
      <c r="I26" s="335">
        <v>10</v>
      </c>
      <c r="J26" s="339">
        <v>1</v>
      </c>
      <c r="K26" s="335">
        <v>2</v>
      </c>
      <c r="L26" s="340">
        <v>6</v>
      </c>
      <c r="M26" s="341"/>
      <c r="N26" s="193">
        <f ca="1">OFFSET(Очки!$A$3,F26,D26+QUOTIENT(MAX($C$34-11,0), 2)*4)</f>
        <v>5.5</v>
      </c>
      <c r="O26" s="190">
        <f ca="1">IF(F26&lt;E26,OFFSET(IF(OR($C$34=11,$C$34=12),Очки!$B$17,Очки!$O$18),2+E26-F26,IF(D26=2,12,13-E26)),0)</f>
        <v>2.1</v>
      </c>
      <c r="P26" s="190"/>
      <c r="Q26" s="154"/>
      <c r="R26" s="193">
        <f ca="1">OFFSET(Очки!$A$3,I26,G26+QUOTIENT(MAX($C$34-11,0), 2)*4)</f>
        <v>3.5</v>
      </c>
      <c r="S26" s="190">
        <f ca="1">IF(I26&lt;H26,OFFSET(IF(OR($C$34=11,$C$34=12),Очки!$B$17,Очки!$O$18),2+H26-I26,IF(G26=2,12,13-H26)),0)</f>
        <v>0</v>
      </c>
      <c r="T26" s="190"/>
      <c r="U26" s="154">
        <v>-15</v>
      </c>
      <c r="V26" s="193">
        <f ca="1">OFFSET(Очки!$A$3,L26,J26+QUOTIENT(MAX($C$34-11,0), 2)*4)</f>
        <v>11.5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0"/>
        <v>7.6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360"/>
      <c r="C27" s="286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t="shared" ca="1" si="0"/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28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28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28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21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6">
    <sortCondition descending="1" ref="AB6:AB26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26" priority="3">
      <formula>AND(E6&gt;F6,O6=0)</formula>
    </cfRule>
  </conditionalFormatting>
  <conditionalFormatting sqref="S6:S33">
    <cfRule type="expression" dxfId="25" priority="2">
      <formula>AND(H6&gt;I6,S6=0)</formula>
    </cfRule>
  </conditionalFormatting>
  <conditionalFormatting sqref="W6:W33">
    <cfRule type="expression" dxfId="24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4" sqref="B14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79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71</v>
      </c>
      <c r="C6" s="286">
        <v>10</v>
      </c>
      <c r="D6" s="257">
        <v>1</v>
      </c>
      <c r="E6" s="258">
        <v>9</v>
      </c>
      <c r="F6" s="259">
        <v>8</v>
      </c>
      <c r="G6" s="260">
        <v>1</v>
      </c>
      <c r="H6" s="224">
        <v>9</v>
      </c>
      <c r="I6" s="258">
        <v>6</v>
      </c>
      <c r="J6" s="257">
        <v>1</v>
      </c>
      <c r="K6" s="258">
        <v>10</v>
      </c>
      <c r="L6" s="261">
        <v>5</v>
      </c>
      <c r="M6" s="272">
        <v>1.5</v>
      </c>
      <c r="N6" s="218">
        <f ca="1">OFFSET(Очки!$A$3,F6,D6+QUOTIENT(MAX($C$34-11,0), 2)*4)</f>
        <v>10.5</v>
      </c>
      <c r="O6" s="186">
        <f ca="1">IF(F6&lt;E6,OFFSET(IF(OR($C$34=11,$C$34=12),Очки!$B$17,Очки!$O$18),2+E6-F6,IF(D6=2,12,13-E6)),0)</f>
        <v>1.2</v>
      </c>
      <c r="P6" s="186">
        <v>1.5</v>
      </c>
      <c r="Q6" s="262"/>
      <c r="R6" s="218">
        <f ca="1">OFFSET(Очки!$A$3,I6,G6+QUOTIENT(MAX($C$34-11,0), 2)*4)</f>
        <v>11.5</v>
      </c>
      <c r="S6" s="186">
        <f ca="1">IF(I6&lt;H6,OFFSET(IF(OR($C$34=11,$C$34=12),Очки!$B$17,Очки!$O$18),2+H6-I6,IF(G6=2,12,13-H6)),0)</f>
        <v>3.5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5.8000000000000007</v>
      </c>
      <c r="X6" s="186">
        <v>1</v>
      </c>
      <c r="Y6" s="187"/>
      <c r="Z6" s="134"/>
      <c r="AA6" s="135"/>
      <c r="AB6" s="182">
        <f t="shared" ref="AB6:AB27" ca="1" si="0">SUM(M6:Y6)</f>
        <v>50.5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3" t="s">
        <v>73</v>
      </c>
      <c r="C7" s="219">
        <v>5</v>
      </c>
      <c r="D7" s="225">
        <v>1</v>
      </c>
      <c r="E7" s="226">
        <v>5</v>
      </c>
      <c r="F7" s="227">
        <v>3</v>
      </c>
      <c r="G7" s="223">
        <v>1</v>
      </c>
      <c r="H7" s="228">
        <v>2</v>
      </c>
      <c r="I7" s="226">
        <v>1</v>
      </c>
      <c r="J7" s="225">
        <v>1</v>
      </c>
      <c r="K7" s="226">
        <v>3</v>
      </c>
      <c r="L7" s="229">
        <v>1</v>
      </c>
      <c r="M7" s="273"/>
      <c r="N7" s="192">
        <f ca="1">OFFSET(Очки!$A$3,F7,D7+QUOTIENT(MAX($C$34-11,0), 2)*4)</f>
        <v>14</v>
      </c>
      <c r="O7" s="188">
        <f ca="1">IF(F7&lt;E7,OFFSET(IF(OR($C$34=11,$C$34=12),Очки!$B$17,Очки!$O$18),2+E7-F7,IF(D7=2,12,13-E7)),0)</f>
        <v>1.7000000000000002</v>
      </c>
      <c r="P7" s="188"/>
      <c r="Q7" s="263"/>
      <c r="R7" s="192">
        <f ca="1">OFFSET(Очки!$A$3,I7,G7+QUOTIENT(MAX($C$34-11,0), 2)*4)</f>
        <v>16</v>
      </c>
      <c r="S7" s="188">
        <f ca="1">IF(I7&lt;H7,OFFSET(IF(OR($C$34=11,$C$34=12),Очки!$B$17,Очки!$O$18),2+H7-I7,IF(G7=2,12,13-H7)),0)</f>
        <v>0.7</v>
      </c>
      <c r="T7" s="188"/>
      <c r="U7" s="263"/>
      <c r="V7" s="192">
        <f ca="1">OFFSET(Очки!$A$3,L7,J7+QUOTIENT(MAX($C$34-11,0), 2)*4)</f>
        <v>16</v>
      </c>
      <c r="W7" s="188">
        <f ca="1">IF(L7&lt;K7,OFFSET(IF(OR($C$34=11,$C$34=12),Очки!$B$17,Очки!$O$18),2+K7-L7,IF(J7=2,12,13-K7)),0)</f>
        <v>1.4</v>
      </c>
      <c r="X7" s="188"/>
      <c r="Y7" s="189"/>
      <c r="Z7" s="136"/>
      <c r="AA7" s="137"/>
      <c r="AB7" s="183">
        <f t="shared" ca="1" si="0"/>
        <v>49.8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42</v>
      </c>
      <c r="C8" s="219">
        <v>2.5</v>
      </c>
      <c r="D8" s="225">
        <v>1</v>
      </c>
      <c r="E8" s="226">
        <v>11</v>
      </c>
      <c r="F8" s="227">
        <v>7</v>
      </c>
      <c r="G8" s="223">
        <v>1</v>
      </c>
      <c r="H8" s="228">
        <v>7</v>
      </c>
      <c r="I8" s="226">
        <v>7</v>
      </c>
      <c r="J8" s="225">
        <v>1</v>
      </c>
      <c r="K8" s="226">
        <v>11</v>
      </c>
      <c r="L8" s="229">
        <v>8</v>
      </c>
      <c r="M8" s="273">
        <v>2.5</v>
      </c>
      <c r="N8" s="192">
        <f ca="1">OFFSET(Очки!$A$3,F8,D8+QUOTIENT(MAX($C$34-11,0), 2)*4)</f>
        <v>11</v>
      </c>
      <c r="O8" s="188">
        <f ca="1">IF(F8&lt;E8,OFFSET(IF(OR($C$34=11,$C$34=12),Очки!$B$17,Очки!$O$18),2+E8-F8,IF(D8=2,12,13-E8)),0)</f>
        <v>5</v>
      </c>
      <c r="P8" s="188">
        <v>0.5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>
        <v>2.5</v>
      </c>
      <c r="U8" s="263"/>
      <c r="V8" s="192">
        <f ca="1">OFFSET(Очки!$A$3,L8,J8+QUOTIENT(MAX($C$34-11,0), 2)*4)</f>
        <v>10.5</v>
      </c>
      <c r="W8" s="188">
        <f ca="1">IF(L8&lt;K8,OFFSET(IF(OR($C$34=11,$C$34=12),Очки!$B$17,Очки!$O$18),2+K8-L8,IF(J8=2,12,13-K8)),0)</f>
        <v>3.8</v>
      </c>
      <c r="X8" s="188">
        <v>2.5</v>
      </c>
      <c r="Y8" s="189"/>
      <c r="Z8" s="136"/>
      <c r="AA8" s="137"/>
      <c r="AB8" s="183">
        <f t="shared" ca="1" si="0"/>
        <v>49.3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74</v>
      </c>
      <c r="C9" s="219"/>
      <c r="D9" s="225">
        <v>1</v>
      </c>
      <c r="E9" s="226">
        <v>6</v>
      </c>
      <c r="F9" s="227">
        <v>2</v>
      </c>
      <c r="G9" s="223">
        <v>1</v>
      </c>
      <c r="H9" s="228">
        <v>11</v>
      </c>
      <c r="I9" s="226">
        <v>10</v>
      </c>
      <c r="J9" s="225">
        <v>1</v>
      </c>
      <c r="K9" s="226">
        <v>2</v>
      </c>
      <c r="L9" s="229">
        <v>4</v>
      </c>
      <c r="M9" s="273"/>
      <c r="N9" s="192">
        <f ca="1">OFFSET(Очки!$A$3,F9,D9+QUOTIENT(MAX($C$34-11,0), 2)*4)</f>
        <v>15</v>
      </c>
      <c r="O9" s="188">
        <f ca="1">IF(F9&lt;E9,OFFSET(IF(OR($C$34=11,$C$34=12),Очки!$B$17,Очки!$O$18),2+E9-F9,IF(D9=2,12,13-E9)),0)</f>
        <v>3.4000000000000004</v>
      </c>
      <c r="P9" s="188">
        <v>2.5</v>
      </c>
      <c r="Q9" s="263"/>
      <c r="R9" s="192">
        <f ca="1">OFFSET(Очки!$A$3,I9,G9+QUOTIENT(MAX($C$34-11,0), 2)*4)</f>
        <v>9.5</v>
      </c>
      <c r="S9" s="188">
        <f ca="1">IF(I9&lt;H9,OFFSET(IF(OR($C$34=11,$C$34=12),Очки!$B$17,Очки!$O$18),2+H9-I9,IF(G9=2,12,13-H9)),0)</f>
        <v>1.3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44.7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49</v>
      </c>
      <c r="C10" s="219">
        <v>2.5</v>
      </c>
      <c r="D10" s="225">
        <v>1</v>
      </c>
      <c r="E10" s="226">
        <v>10</v>
      </c>
      <c r="F10" s="227">
        <v>10</v>
      </c>
      <c r="G10" s="223">
        <v>1</v>
      </c>
      <c r="H10" s="228">
        <v>10</v>
      </c>
      <c r="I10" s="226">
        <v>9</v>
      </c>
      <c r="J10" s="225">
        <v>1</v>
      </c>
      <c r="K10" s="226">
        <v>4</v>
      </c>
      <c r="L10" s="229">
        <v>2</v>
      </c>
      <c r="M10" s="273">
        <v>2</v>
      </c>
      <c r="N10" s="192">
        <f ca="1">OFFSET(Очки!$A$3,F10,D10+QUOTIENT(MAX($C$34-11,0), 2)*4)</f>
        <v>9.5</v>
      </c>
      <c r="O10" s="188">
        <f ca="1">IF(F10&lt;E10,OFFSET(IF(OR($C$34=11,$C$34=12),Очки!$B$17,Очки!$O$18),2+E10-F10,IF(D10=2,12,13-E10)),0)</f>
        <v>0</v>
      </c>
      <c r="P10" s="188">
        <v>2</v>
      </c>
      <c r="Q10" s="263"/>
      <c r="R10" s="192">
        <f ca="1">OFFSET(Очки!$A$3,I10,G10+QUOTIENT(MAX($C$34-11,0), 2)*4)</f>
        <v>10</v>
      </c>
      <c r="S10" s="188">
        <f ca="1">IF(I10&lt;H10,OFFSET(IF(OR($C$34=11,$C$34=12),Очки!$B$17,Очки!$O$18),2+H10-I10,IF(G10=2,12,13-H10)),0)</f>
        <v>1.3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1.5</v>
      </c>
      <c r="X10" s="188"/>
      <c r="Y10" s="189"/>
      <c r="Z10" s="136"/>
      <c r="AA10" s="137"/>
      <c r="AB10" s="183">
        <f t="shared" ca="1" si="0"/>
        <v>41.3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84</v>
      </c>
      <c r="C11" s="219"/>
      <c r="D11" s="225">
        <v>1</v>
      </c>
      <c r="E11" s="226">
        <v>3</v>
      </c>
      <c r="F11" s="227">
        <v>4</v>
      </c>
      <c r="G11" s="223">
        <v>1</v>
      </c>
      <c r="H11" s="228">
        <v>4</v>
      </c>
      <c r="I11" s="226">
        <v>2</v>
      </c>
      <c r="J11" s="225">
        <v>1</v>
      </c>
      <c r="K11" s="226">
        <v>6</v>
      </c>
      <c r="L11" s="229">
        <v>6</v>
      </c>
      <c r="M11" s="273"/>
      <c r="N11" s="192">
        <f ca="1">OFFSET(Очки!$A$3,F11,D11+QUOTIENT(MAX($C$34-11,0), 2)*4)</f>
        <v>13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15</v>
      </c>
      <c r="S11" s="188">
        <f ca="1">IF(I11&lt;H11,OFFSET(IF(OR($C$34=11,$C$34=12),Очки!$B$17,Очки!$O$18),2+H11-I11,IF(G11=2,12,13-H11)),0)</f>
        <v>1.5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41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82</v>
      </c>
      <c r="C12" s="281">
        <v>10</v>
      </c>
      <c r="D12" s="222">
        <v>1</v>
      </c>
      <c r="E12" s="317">
        <v>8</v>
      </c>
      <c r="F12" s="318">
        <v>5</v>
      </c>
      <c r="G12" s="319">
        <v>1</v>
      </c>
      <c r="H12" s="320">
        <v>6</v>
      </c>
      <c r="I12" s="317">
        <v>3</v>
      </c>
      <c r="J12" s="222">
        <v>1</v>
      </c>
      <c r="K12" s="317">
        <v>7</v>
      </c>
      <c r="L12" s="321">
        <v>9</v>
      </c>
      <c r="M12" s="322">
        <v>1</v>
      </c>
      <c r="N12" s="323">
        <f ca="1">OFFSET(Очки!$A$3,F12,D12+QUOTIENT(MAX($C$34-11,0), 2)*4)</f>
        <v>12</v>
      </c>
      <c r="O12" s="324">
        <f ca="1">IF(F12&lt;E12,OFFSET(IF(OR($C$34=11,$C$34=12),Очки!$B$17,Очки!$O$18),2+E12-F12,IF(D12=2,12,13-E12)),0)</f>
        <v>3.3</v>
      </c>
      <c r="P12" s="324"/>
      <c r="Q12" s="325"/>
      <c r="R12" s="323">
        <f ca="1">OFFSET(Очки!$A$3,I12,G12+QUOTIENT(MAX($C$34-11,0), 2)*4)</f>
        <v>14</v>
      </c>
      <c r="S12" s="324">
        <f ca="1">IF(I12&lt;H12,OFFSET(IF(OR($C$34=11,$C$34=12),Очки!$B$17,Очки!$O$18),2+H12-I12,IF(G12=2,12,13-H12)),0)</f>
        <v>2.7</v>
      </c>
      <c r="T12" s="324">
        <v>0.5</v>
      </c>
      <c r="U12" s="325">
        <v>-4</v>
      </c>
      <c r="V12" s="323">
        <f ca="1">OFFSET(Очки!$A$3,L12,J12+QUOTIENT(MAX($C$34-11,0), 2)*4)</f>
        <v>10</v>
      </c>
      <c r="W12" s="324">
        <f ca="1">IF(L12&lt;K12,OFFSET(IF(OR($C$34=11,$C$34=12),Очки!$B$17,Очки!$O$18),2+K12-L12,IF(J12=2,12,13-K12)),0)</f>
        <v>0</v>
      </c>
      <c r="X12" s="324">
        <v>0.5</v>
      </c>
      <c r="Y12" s="326"/>
      <c r="Z12" s="327"/>
      <c r="AA12" s="328"/>
      <c r="AB12" s="329">
        <f t="shared" ca="1" si="0"/>
        <v>40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43</v>
      </c>
      <c r="C13" s="219">
        <v>17.5</v>
      </c>
      <c r="D13" s="225">
        <v>1</v>
      </c>
      <c r="E13" s="226">
        <v>4</v>
      </c>
      <c r="F13" s="227">
        <v>6</v>
      </c>
      <c r="G13" s="223">
        <v>1</v>
      </c>
      <c r="H13" s="228">
        <v>3</v>
      </c>
      <c r="I13" s="226">
        <v>4</v>
      </c>
      <c r="J13" s="225">
        <v>1</v>
      </c>
      <c r="K13" s="226">
        <v>9</v>
      </c>
      <c r="L13" s="229">
        <v>6</v>
      </c>
      <c r="M13" s="273"/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13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3.5</v>
      </c>
      <c r="X13" s="188">
        <v>2</v>
      </c>
      <c r="Y13" s="189">
        <v>-5</v>
      </c>
      <c r="Z13" s="136"/>
      <c r="AA13" s="137"/>
      <c r="AB13" s="183">
        <f t="shared" ca="1" si="0"/>
        <v>38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7" t="s">
        <v>64</v>
      </c>
      <c r="C14" s="219"/>
      <c r="D14" s="225">
        <v>1</v>
      </c>
      <c r="E14" s="226">
        <v>2</v>
      </c>
      <c r="F14" s="227">
        <v>1</v>
      </c>
      <c r="G14" s="223">
        <v>1</v>
      </c>
      <c r="H14" s="228">
        <v>5</v>
      </c>
      <c r="I14" s="226">
        <v>8</v>
      </c>
      <c r="J14" s="225">
        <v>1</v>
      </c>
      <c r="K14" s="226">
        <v>1</v>
      </c>
      <c r="L14" s="229">
        <v>11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0.7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9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36.200000000000003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4" t="s">
        <v>77</v>
      </c>
      <c r="C15" s="219"/>
      <c r="D15" s="225">
        <v>1</v>
      </c>
      <c r="E15" s="226">
        <v>7</v>
      </c>
      <c r="F15" s="227">
        <v>9</v>
      </c>
      <c r="G15" s="223">
        <v>1</v>
      </c>
      <c r="H15" s="228">
        <v>8</v>
      </c>
      <c r="I15" s="226">
        <v>4</v>
      </c>
      <c r="J15" s="225">
        <v>1</v>
      </c>
      <c r="K15" s="226">
        <v>8</v>
      </c>
      <c r="L15" s="229">
        <v>9</v>
      </c>
      <c r="M15" s="273">
        <v>0.5</v>
      </c>
      <c r="N15" s="192">
        <f ca="1">OFFSET(Очки!$A$3,F15,D15+QUOTIENT(MAX($C$34-11,0), 2)*4)</f>
        <v>10</v>
      </c>
      <c r="O15" s="188">
        <f ca="1">IF(F15&lt;E15,OFFSET(IF(OR($C$34=11,$C$34=12),Очки!$B$17,Очки!$O$18),2+E15-F15,IF(D15=2,12,13-E15)),0)</f>
        <v>0</v>
      </c>
      <c r="P15" s="188">
        <v>1</v>
      </c>
      <c r="Q15" s="263"/>
      <c r="R15" s="192">
        <f ca="1">OFFSET(Очки!$A$3,I15,G15+QUOTIENT(MAX($C$34-11,0), 2)*4)</f>
        <v>13</v>
      </c>
      <c r="S15" s="188">
        <f ca="1">IF(I15&lt;H15,OFFSET(IF(OR($C$34=11,$C$34=12),Очки!$B$17,Очки!$O$18),2+H15-I15,IF(G15=2,12,13-H15)),0)</f>
        <v>4.2</v>
      </c>
      <c r="T15" s="188">
        <v>1</v>
      </c>
      <c r="U15" s="263"/>
      <c r="V15" s="192">
        <f ca="1">OFFSET(Очки!$A$3,L15,J15+QUOTIENT(MAX($C$34-11,0), 2)*4)</f>
        <v>10</v>
      </c>
      <c r="W15" s="188">
        <f ca="1">IF(L15&lt;K15,OFFSET(IF(OR($C$34=11,$C$34=12),Очки!$B$17,Очки!$O$18),2+K15-L15,IF(J15=2,12,13-K15)),0)</f>
        <v>0</v>
      </c>
      <c r="X15" s="188">
        <v>1.5</v>
      </c>
      <c r="Y15" s="189">
        <v>-7</v>
      </c>
      <c r="Z15" s="136"/>
      <c r="AA15" s="137"/>
      <c r="AB15" s="183">
        <f t="shared" ca="1" si="0"/>
        <v>34.200000000000003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4" t="s">
        <v>54</v>
      </c>
      <c r="C16" s="219"/>
      <c r="D16" s="225">
        <v>2</v>
      </c>
      <c r="E16" s="226">
        <v>2</v>
      </c>
      <c r="F16" s="227">
        <v>2</v>
      </c>
      <c r="G16" s="223">
        <v>2</v>
      </c>
      <c r="H16" s="228">
        <v>1</v>
      </c>
      <c r="I16" s="226">
        <v>1</v>
      </c>
      <c r="J16" s="222">
        <v>2</v>
      </c>
      <c r="K16" s="226">
        <v>2</v>
      </c>
      <c r="L16" s="229">
        <v>1</v>
      </c>
      <c r="M16" s="273"/>
      <c r="N16" s="192">
        <f ca="1">OFFSET(Очки!$A$3,F16,D16+QUOTIENT(MAX($C$34-11,0), 2)*4)</f>
        <v>9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10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10</v>
      </c>
      <c r="W16" s="188">
        <f ca="1">IF(L16&lt;K16,OFFSET(IF(OR($C$34=11,$C$34=12),Очки!$B$17,Очки!$O$18),2+K16-L16,IF(J16=2,12,13-K16)),0)</f>
        <v>0.7</v>
      </c>
      <c r="X16" s="188"/>
      <c r="Y16" s="189"/>
      <c r="Z16" s="136"/>
      <c r="AA16" s="137"/>
      <c r="AB16" s="183">
        <f t="shared" ca="1" si="0"/>
        <v>29.7</v>
      </c>
      <c r="AD16" s="127"/>
    </row>
    <row r="17" spans="1:30" ht="15.75" x14ac:dyDescent="0.25">
      <c r="A17" s="280">
        <f ca="1">RANK(AB17,AB$6:OFFSET(AB$6,0,0,COUNTA(B$6:B$33)))</f>
        <v>12</v>
      </c>
      <c r="B17" s="282" t="s">
        <v>50</v>
      </c>
      <c r="C17" s="219"/>
      <c r="D17" s="225">
        <v>2</v>
      </c>
      <c r="E17" s="226">
        <v>10</v>
      </c>
      <c r="F17" s="227">
        <v>8</v>
      </c>
      <c r="G17" s="223">
        <v>2</v>
      </c>
      <c r="H17" s="228">
        <v>8</v>
      </c>
      <c r="I17" s="226">
        <v>11</v>
      </c>
      <c r="J17" s="222">
        <v>1</v>
      </c>
      <c r="K17" s="226">
        <v>5</v>
      </c>
      <c r="L17" s="229">
        <v>3</v>
      </c>
      <c r="M17" s="273"/>
      <c r="N17" s="192">
        <f ca="1">OFFSET(Очки!$A$3,F17,D17+QUOTIENT(MAX($C$34-11,0), 2)*4)</f>
        <v>4.5</v>
      </c>
      <c r="O17" s="188">
        <f ca="1">IF(F17&lt;E17,OFFSET(IF(OR($C$34=11,$C$34=12),Очки!$B$17,Очки!$O$18),2+E17-F17,IF(D17=2,12,13-E17)),0)</f>
        <v>1.4</v>
      </c>
      <c r="P17" s="188"/>
      <c r="Q17" s="263"/>
      <c r="R17" s="192">
        <f ca="1">OFFSET(Очки!$A$3,I17,G17+QUOTIENT(MAX($C$34-11,0), 2)*4)</f>
        <v>3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14</v>
      </c>
      <c r="W17" s="188">
        <f ca="1">IF(L17&lt;K17,OFFSET(IF(OR($C$34=11,$C$34=12),Очки!$B$17,Очки!$O$18),2+K17-L17,IF(J17=2,12,13-K17)),0)</f>
        <v>1.7000000000000002</v>
      </c>
      <c r="X17" s="188"/>
      <c r="Y17" s="189"/>
      <c r="Z17" s="136"/>
      <c r="AA17" s="137"/>
      <c r="AB17" s="183">
        <f t="shared" ca="1" si="0"/>
        <v>24.599999999999998</v>
      </c>
      <c r="AD17" s="127"/>
    </row>
    <row r="18" spans="1:30" ht="15.75" x14ac:dyDescent="0.25">
      <c r="A18" s="280">
        <f ca="1">RANK(AB18,AB$6:OFFSET(AB$6,0,0,COUNTA(B$6:B$33)))</f>
        <v>13</v>
      </c>
      <c r="B18" s="285" t="s">
        <v>81</v>
      </c>
      <c r="C18" s="219">
        <v>12.5</v>
      </c>
      <c r="D18" s="225">
        <v>1</v>
      </c>
      <c r="E18" s="226">
        <v>1</v>
      </c>
      <c r="F18" s="227">
        <v>11</v>
      </c>
      <c r="G18" s="223">
        <v>2</v>
      </c>
      <c r="H18" s="228">
        <v>5</v>
      </c>
      <c r="I18" s="226">
        <v>2</v>
      </c>
      <c r="J18" s="225">
        <v>2</v>
      </c>
      <c r="K18" s="226">
        <v>6</v>
      </c>
      <c r="L18" s="229">
        <v>9</v>
      </c>
      <c r="M18" s="273"/>
      <c r="N18" s="192">
        <f ca="1">OFFSET(Очки!$A$3,F18,D18+QUOTIENT(MAX($C$34-11,0), 2)*4)</f>
        <v>9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2.1</v>
      </c>
      <c r="T18" s="188"/>
      <c r="U18" s="263"/>
      <c r="V18" s="192">
        <f ca="1">OFFSET(Очки!$A$3,L18,J18+QUOTIENT(MAX($C$34-11,0), 2)*4)</f>
        <v>4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24.1</v>
      </c>
      <c r="AD18" s="127"/>
    </row>
    <row r="19" spans="1:30" ht="15.75" x14ac:dyDescent="0.25">
      <c r="A19" s="280">
        <f ca="1">RANK(AB19,AB$6:OFFSET(AB$6,0,0,COUNTA(B$6:B$33)))</f>
        <v>14</v>
      </c>
      <c r="B19" s="282" t="s">
        <v>58</v>
      </c>
      <c r="C19" s="219">
        <v>5</v>
      </c>
      <c r="D19" s="225">
        <v>2</v>
      </c>
      <c r="E19" s="226">
        <v>9</v>
      </c>
      <c r="F19" s="227">
        <v>11</v>
      </c>
      <c r="G19" s="223">
        <v>1</v>
      </c>
      <c r="H19" s="228">
        <v>1</v>
      </c>
      <c r="I19" s="226">
        <v>11</v>
      </c>
      <c r="J19" s="222">
        <v>2</v>
      </c>
      <c r="K19" s="226">
        <v>4</v>
      </c>
      <c r="L19" s="229">
        <v>2</v>
      </c>
      <c r="M19" s="273"/>
      <c r="N19" s="192">
        <f ca="1">OFFSET(Очки!$A$3,F19,D19+QUOTIENT(MAX($C$34-11,0), 2)*4)</f>
        <v>3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9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9</v>
      </c>
      <c r="W19" s="188">
        <f ca="1">IF(L19&lt;K19,OFFSET(IF(OR($C$34=11,$C$34=12),Очки!$B$17,Очки!$O$18),2+K19-L19,IF(J19=2,12,13-K19)),0)</f>
        <v>1.4</v>
      </c>
      <c r="X19" s="188"/>
      <c r="Y19" s="189"/>
      <c r="Z19" s="136"/>
      <c r="AA19" s="137"/>
      <c r="AB19" s="183">
        <f t="shared" ca="1" si="0"/>
        <v>22.4</v>
      </c>
      <c r="AD19" s="127"/>
    </row>
    <row r="20" spans="1:30" ht="15.75" x14ac:dyDescent="0.25">
      <c r="A20" s="280">
        <f ca="1">RANK(AB20,AB$6:OFFSET(AB$6,0,0,COUNTA(B$6:B$33)))</f>
        <v>15</v>
      </c>
      <c r="B20" s="282" t="s">
        <v>72</v>
      </c>
      <c r="C20" s="219">
        <v>5</v>
      </c>
      <c r="D20" s="225">
        <v>2</v>
      </c>
      <c r="E20" s="226">
        <v>4</v>
      </c>
      <c r="F20" s="227">
        <v>3</v>
      </c>
      <c r="G20" s="223">
        <v>2</v>
      </c>
      <c r="H20" s="228">
        <v>3</v>
      </c>
      <c r="I20" s="226">
        <v>3</v>
      </c>
      <c r="J20" s="225">
        <v>2</v>
      </c>
      <c r="K20" s="226">
        <v>3</v>
      </c>
      <c r="L20" s="229">
        <v>6</v>
      </c>
      <c r="M20" s="273"/>
      <c r="N20" s="192">
        <f ca="1">OFFSET(Очки!$A$3,F20,D20+QUOTIENT(MAX($C$34-11,0), 2)*4)</f>
        <v>8</v>
      </c>
      <c r="O20" s="188">
        <f ca="1">IF(F20&lt;E20,OFFSET(IF(OR($C$34=11,$C$34=12),Очки!$B$17,Очки!$O$18),2+E20-F20,IF(D20=2,12,13-E20)),0)</f>
        <v>0.7</v>
      </c>
      <c r="P20" s="188"/>
      <c r="Q20" s="263"/>
      <c r="R20" s="192">
        <f ca="1">OFFSET(Очки!$A$3,I20,G20+QUOTIENT(MAX($C$34-11,0), 2)*4)</f>
        <v>8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5.5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22.2</v>
      </c>
      <c r="AD20" s="127"/>
    </row>
    <row r="21" spans="1:30" ht="15.75" x14ac:dyDescent="0.25">
      <c r="A21" s="280">
        <f ca="1">RANK(AB21,AB$6:OFFSET(AB$6,0,0,COUNTA(B$6:B$33)))</f>
        <v>16</v>
      </c>
      <c r="B21" s="282" t="s">
        <v>80</v>
      </c>
      <c r="C21" s="219"/>
      <c r="D21" s="225">
        <v>2</v>
      </c>
      <c r="E21" s="226">
        <v>1</v>
      </c>
      <c r="F21" s="227">
        <v>1</v>
      </c>
      <c r="G21" s="223">
        <v>2</v>
      </c>
      <c r="H21" s="228">
        <v>7</v>
      </c>
      <c r="I21" s="226">
        <v>7</v>
      </c>
      <c r="J21" s="222">
        <v>2</v>
      </c>
      <c r="K21" s="226">
        <v>5</v>
      </c>
      <c r="L21" s="229">
        <v>5</v>
      </c>
      <c r="M21" s="273"/>
      <c r="N21" s="192">
        <f ca="1">OFFSET(Очки!$A$3,F21,D21+QUOTIENT(MAX($C$34-11,0), 2)*4)</f>
        <v>10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5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>
        <f ca="1">OFFSET(Очки!$A$3,L21,J21+QUOTIENT(MAX($C$34-11,0), 2)*4)</f>
        <v>6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ca="1" si="0"/>
        <v>21</v>
      </c>
      <c r="AD21" s="127"/>
    </row>
    <row r="22" spans="1:30" ht="15.75" x14ac:dyDescent="0.25">
      <c r="A22" s="280">
        <f ca="1">RANK(AB22,AB$6:OFFSET(AB$6,0,0,COUNTA(B$6:B$33)))</f>
        <v>17</v>
      </c>
      <c r="B22" s="283" t="s">
        <v>57</v>
      </c>
      <c r="C22" s="219"/>
      <c r="D22" s="225">
        <v>2</v>
      </c>
      <c r="E22" s="226">
        <v>8</v>
      </c>
      <c r="F22" s="227">
        <v>9</v>
      </c>
      <c r="G22" s="223">
        <v>2</v>
      </c>
      <c r="H22" s="228">
        <v>10</v>
      </c>
      <c r="I22" s="226">
        <v>8</v>
      </c>
      <c r="J22" s="225">
        <v>2</v>
      </c>
      <c r="K22" s="226">
        <v>8</v>
      </c>
      <c r="L22" s="229">
        <v>3</v>
      </c>
      <c r="M22" s="273"/>
      <c r="N22" s="192">
        <f ca="1">OFFSET(Очки!$A$3,F22,D22+QUOTIENT(MAX($C$34-11,0), 2)*4)</f>
        <v>4</v>
      </c>
      <c r="O22" s="188">
        <f ca="1">IF(F22&lt;E22,OFFSET(IF(OR($C$34=11,$C$34=12),Очки!$B$17,Очки!$O$18),2+E22-F22,IF(D22=2,12,13-E22)),0)</f>
        <v>0</v>
      </c>
      <c r="P22" s="188"/>
      <c r="Q22" s="263">
        <v>-1</v>
      </c>
      <c r="R22" s="192">
        <f ca="1">OFFSET(Очки!$A$3,I22,G22+QUOTIENT(MAX($C$34-11,0), 2)*4)</f>
        <v>4.5</v>
      </c>
      <c r="S22" s="188">
        <f ca="1">IF(I22&lt;H22,OFFSET(IF(OR($C$34=11,$C$34=12),Очки!$B$17,Очки!$O$18),2+H22-I22,IF(G22=2,12,13-H22)),0)</f>
        <v>1.4</v>
      </c>
      <c r="T22" s="188"/>
      <c r="U22" s="263"/>
      <c r="V22" s="192">
        <f ca="1">OFFSET(Очки!$A$3,L22,J22+QUOTIENT(MAX($C$34-11,0), 2)*4)</f>
        <v>8</v>
      </c>
      <c r="W22" s="188">
        <f ca="1">IF(L22&lt;K22,OFFSET(IF(OR($C$34=11,$C$34=12),Очки!$B$17,Очки!$O$18),2+K22-L22,IF(J22=2,12,13-K22)),0)</f>
        <v>3.5</v>
      </c>
      <c r="X22" s="188"/>
      <c r="Y22" s="189"/>
      <c r="Z22" s="136"/>
      <c r="AA22" s="137"/>
      <c r="AB22" s="183">
        <f t="shared" ca="1" si="0"/>
        <v>20.399999999999999</v>
      </c>
      <c r="AD22" s="127"/>
    </row>
    <row r="23" spans="1:30" ht="15.95" customHeight="1" x14ac:dyDescent="0.25">
      <c r="A23" s="280">
        <f ca="1">RANK(AB23,AB$6:OFFSET(AB$6,0,0,COUNTA(B$6:B$33)))</f>
        <v>18</v>
      </c>
      <c r="B23" s="283" t="s">
        <v>51</v>
      </c>
      <c r="C23" s="219">
        <v>5</v>
      </c>
      <c r="D23" s="225">
        <v>2</v>
      </c>
      <c r="E23" s="226">
        <v>7</v>
      </c>
      <c r="F23" s="227">
        <v>3</v>
      </c>
      <c r="G23" s="223">
        <v>2</v>
      </c>
      <c r="H23" s="228">
        <v>11</v>
      </c>
      <c r="I23" s="226">
        <v>9</v>
      </c>
      <c r="J23" s="225">
        <v>2</v>
      </c>
      <c r="K23" s="226">
        <v>11</v>
      </c>
      <c r="L23" s="229">
        <v>10</v>
      </c>
      <c r="M23" s="273"/>
      <c r="N23" s="192">
        <f ca="1">OFFSET(Очки!$A$3,F23,D23+QUOTIENT(MAX($C$34-11,0), 2)*4)</f>
        <v>8</v>
      </c>
      <c r="O23" s="188">
        <f ca="1">IF(F23&lt;E23,OFFSET(IF(OR($C$34=11,$C$34=12),Очки!$B$17,Очки!$O$18),2+E23-F23,IF(D23=2,12,13-E23)),0)</f>
        <v>2.8</v>
      </c>
      <c r="P23" s="188"/>
      <c r="Q23" s="263">
        <v>-5</v>
      </c>
      <c r="R23" s="192">
        <f ca="1">OFFSET(Очки!$A$3,I23,G23+QUOTIENT(MAX($C$34-11,0), 2)*4)</f>
        <v>4</v>
      </c>
      <c r="S23" s="188">
        <f ca="1">IF(I23&lt;H23,OFFSET(IF(OR($C$34=11,$C$34=12),Очки!$B$17,Очки!$O$18),2+H23-I23,IF(G23=2,12,13-H23)),0)</f>
        <v>1.4</v>
      </c>
      <c r="T23" s="188"/>
      <c r="U23" s="263"/>
      <c r="V23" s="192">
        <f ca="1">OFFSET(Очки!$A$3,L23,J23+QUOTIENT(MAX($C$34-11,0), 2)*4)</f>
        <v>3.5</v>
      </c>
      <c r="W23" s="188">
        <f ca="1">IF(L23&lt;K23,OFFSET(IF(OR($C$34=11,$C$34=12),Очки!$B$17,Очки!$O$18),2+K23-L23,IF(J23=2,12,13-K23)),0)</f>
        <v>0.7</v>
      </c>
      <c r="X23" s="188">
        <v>2</v>
      </c>
      <c r="Y23" s="189"/>
      <c r="Z23" s="136"/>
      <c r="AA23" s="137"/>
      <c r="AB23" s="183">
        <f t="shared" ca="1" si="0"/>
        <v>17.399999999999999</v>
      </c>
      <c r="AD23" s="127"/>
    </row>
    <row r="24" spans="1:30" ht="16.5" customHeight="1" x14ac:dyDescent="0.25">
      <c r="A24" s="280">
        <f ca="1">RANK(AB24,AB$6:OFFSET(AB$6,0,0,COUNTA(B$6:B$33)))</f>
        <v>19</v>
      </c>
      <c r="B24" s="282" t="s">
        <v>60</v>
      </c>
      <c r="C24" s="219">
        <v>20</v>
      </c>
      <c r="D24" s="225">
        <v>2</v>
      </c>
      <c r="E24" s="226">
        <v>5</v>
      </c>
      <c r="F24" s="227">
        <v>5</v>
      </c>
      <c r="G24" s="223">
        <v>2</v>
      </c>
      <c r="H24" s="228">
        <v>4</v>
      </c>
      <c r="I24" s="226">
        <v>6</v>
      </c>
      <c r="J24" s="222">
        <v>2</v>
      </c>
      <c r="K24" s="226">
        <v>7</v>
      </c>
      <c r="L24" s="229">
        <v>7</v>
      </c>
      <c r="M24" s="273"/>
      <c r="N24" s="192">
        <f ca="1">OFFSET(Очки!$A$3,F24,D24+QUOTIENT(MAX($C$34-11,0), 2)*4)</f>
        <v>6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>
        <f ca="1">OFFSET(Очки!$A$3,I24,G24+QUOTIENT(MAX($C$34-11,0), 2)*4)</f>
        <v>5.5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>
        <f ca="1">OFFSET(Очки!$A$3,L24,J24+QUOTIENT(MAX($C$34-11,0), 2)*4)</f>
        <v>5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0"/>
        <v>16.5</v>
      </c>
      <c r="AD24" s="127"/>
    </row>
    <row r="25" spans="1:30" ht="15.95" customHeight="1" x14ac:dyDescent="0.25">
      <c r="A25" s="280">
        <f ca="1">RANK(AB25,AB$6:OFFSET(AB$6,0,0,COUNTA(B$6:B$33)))</f>
        <v>20</v>
      </c>
      <c r="B25" s="284" t="s">
        <v>67</v>
      </c>
      <c r="C25" s="219"/>
      <c r="D25" s="225">
        <v>2</v>
      </c>
      <c r="E25" s="226">
        <v>3</v>
      </c>
      <c r="F25" s="227">
        <v>10</v>
      </c>
      <c r="G25" s="223">
        <v>2</v>
      </c>
      <c r="H25" s="228">
        <v>2</v>
      </c>
      <c r="I25" s="226">
        <v>10</v>
      </c>
      <c r="J25" s="222">
        <v>2</v>
      </c>
      <c r="K25" s="226">
        <v>1</v>
      </c>
      <c r="L25" s="229">
        <v>4</v>
      </c>
      <c r="M25" s="273"/>
      <c r="N25" s="192">
        <f ca="1">OFFSET(Очки!$A$3,F25,D25+QUOTIENT(MAX($C$34-11,0), 2)*4)</f>
        <v>3.5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>
        <f ca="1">OFFSET(Очки!$A$3,I25,G25+QUOTIENT(MAX($C$34-11,0), 2)*4)</f>
        <v>3.5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>
        <f ca="1">OFFSET(Очки!$A$3,L25,J25+QUOTIENT(MAX($C$34-11,0), 2)*4)</f>
        <v>7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0"/>
        <v>14</v>
      </c>
      <c r="AD25" s="127"/>
    </row>
    <row r="26" spans="1:30" ht="15.95" customHeight="1" thickBot="1" x14ac:dyDescent="0.3">
      <c r="A26" s="331">
        <f ca="1">RANK(AB26,AB$6:OFFSET(AB$6,0,0,COUNTA(B$6:B$33)))</f>
        <v>21</v>
      </c>
      <c r="B26" s="367" t="s">
        <v>83</v>
      </c>
      <c r="C26" s="366">
        <v>10</v>
      </c>
      <c r="D26" s="334">
        <v>2</v>
      </c>
      <c r="E26" s="335">
        <v>6</v>
      </c>
      <c r="F26" s="336">
        <v>7</v>
      </c>
      <c r="G26" s="337">
        <v>2</v>
      </c>
      <c r="H26" s="338">
        <v>6</v>
      </c>
      <c r="I26" s="335">
        <v>4</v>
      </c>
      <c r="J26" s="339">
        <v>2</v>
      </c>
      <c r="K26" s="335">
        <v>9</v>
      </c>
      <c r="L26" s="340">
        <v>8</v>
      </c>
      <c r="M26" s="341"/>
      <c r="N26" s="193">
        <f ca="1">OFFSET(Очки!$A$3,F26,D26+QUOTIENT(MAX($C$34-11,0), 2)*4)</f>
        <v>5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>
        <f ca="1">OFFSET(Очки!$A$3,I26,G26+QUOTIENT(MAX($C$34-11,0), 2)*4)</f>
        <v>7</v>
      </c>
      <c r="S26" s="190">
        <f ca="1">IF(I26&lt;H26,OFFSET(IF(OR($C$34=11,$C$34=12),Очки!$B$17,Очки!$O$18),2+H26-I26,IF(G26=2,12,13-H26)),0)</f>
        <v>1.4</v>
      </c>
      <c r="T26" s="190"/>
      <c r="U26" s="154"/>
      <c r="V26" s="193">
        <f ca="1">OFFSET(Очки!$A$3,L26,J26+QUOTIENT(MAX($C$34-11,0), 2)*4)</f>
        <v>4.5</v>
      </c>
      <c r="W26" s="190">
        <f ca="1">IF(L26&lt;K26,OFFSET(IF(OR($C$34=11,$C$34=12),Очки!$B$17,Очки!$O$18),2+K26-L26,IF(J26=2,12,13-K26)),0)</f>
        <v>0.7</v>
      </c>
      <c r="X26" s="190"/>
      <c r="Y26" s="191">
        <v>-5</v>
      </c>
      <c r="Z26" s="342"/>
      <c r="AA26" s="343"/>
      <c r="AB26" s="185">
        <f t="shared" ca="1" si="0"/>
        <v>13.599999999999998</v>
      </c>
      <c r="AD26" s="127"/>
    </row>
    <row r="27" spans="1:30" ht="15.95" customHeight="1" x14ac:dyDescent="0.25">
      <c r="A27" s="330">
        <f ca="1">RANK(AB27,AB$6:OFFSET(AB$6,0,0,COUNTA(B$6:B$33)))</f>
        <v>22</v>
      </c>
      <c r="B27" s="365" t="s">
        <v>55</v>
      </c>
      <c r="C27" s="364"/>
      <c r="D27" s="222">
        <v>2</v>
      </c>
      <c r="E27" s="317">
        <v>11</v>
      </c>
      <c r="F27" s="318">
        <v>6</v>
      </c>
      <c r="G27" s="319">
        <v>2</v>
      </c>
      <c r="H27" s="320">
        <v>9</v>
      </c>
      <c r="I27" s="317">
        <v>5</v>
      </c>
      <c r="J27" s="222">
        <v>2</v>
      </c>
      <c r="K27" s="317">
        <v>10</v>
      </c>
      <c r="L27" s="321">
        <v>10</v>
      </c>
      <c r="M27" s="322"/>
      <c r="N27" s="323">
        <f ca="1">OFFSET(Очки!$A$3,F27,D27+QUOTIENT(MAX($C$34-11,0), 2)*4)</f>
        <v>5.5</v>
      </c>
      <c r="O27" s="324">
        <f ca="1">IF(F27&lt;E27,OFFSET(IF(OR($C$34=11,$C$34=12),Очки!$B$17,Очки!$O$18),2+E27-F27,IF(D27=2,12,13-E27)),0)</f>
        <v>3.5</v>
      </c>
      <c r="P27" s="324"/>
      <c r="Q27" s="325"/>
      <c r="R27" s="323">
        <f ca="1">OFFSET(Очки!$A$3,I27,G27+QUOTIENT(MAX($C$34-11,0), 2)*4)</f>
        <v>6</v>
      </c>
      <c r="S27" s="324">
        <f ca="1">IF(I27&lt;H27,OFFSET(IF(OR($C$34=11,$C$34=12),Очки!$B$17,Очки!$O$18),2+H27-I27,IF(G27=2,12,13-H27)),0)</f>
        <v>2.8</v>
      </c>
      <c r="T27" s="324"/>
      <c r="U27" s="325"/>
      <c r="V27" s="323">
        <f ca="1">OFFSET(Очки!$A$3,L27,J27+QUOTIENT(MAX($C$34-11,0), 2)*4)</f>
        <v>3.5</v>
      </c>
      <c r="W27" s="324">
        <f ca="1">IF(L27&lt;K27,OFFSET(IF(OR($C$34=11,$C$34=12),Очки!$B$17,Очки!$O$18),2+K27-L27,IF(J27=2,12,13-K27)),0)</f>
        <v>0</v>
      </c>
      <c r="X27" s="324"/>
      <c r="Y27" s="326">
        <f>-4-6</f>
        <v>-10</v>
      </c>
      <c r="Z27" s="327"/>
      <c r="AA27" s="328"/>
      <c r="AB27" s="329">
        <f t="shared" ca="1" si="0"/>
        <v>11.3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1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1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1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1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1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1"/>
        <v>0</v>
      </c>
      <c r="AD33" s="127"/>
    </row>
    <row r="34" spans="1:30" ht="15.95" customHeight="1" x14ac:dyDescent="0.2">
      <c r="B34" s="127" t="s">
        <v>41</v>
      </c>
      <c r="C34" s="127">
        <f>COUNTA(B6:B33)</f>
        <v>22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B6:AB27">
    <sortCondition descending="1" ref="AB6:AB27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3" priority="3">
      <formula>AND(E6&gt;F6,O6=0)</formula>
    </cfRule>
  </conditionalFormatting>
  <conditionalFormatting sqref="S6:S33">
    <cfRule type="expression" dxfId="22" priority="2">
      <formula>AND(H6&gt;I6,S6=0)</formula>
    </cfRule>
  </conditionalFormatting>
  <conditionalFormatting sqref="W6:W33">
    <cfRule type="expression" dxfId="21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1" sqref="B11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85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16" t="s">
        <v>82</v>
      </c>
      <c r="C6" s="286">
        <v>10</v>
      </c>
      <c r="D6" s="257">
        <v>1</v>
      </c>
      <c r="E6" s="258">
        <v>3</v>
      </c>
      <c r="F6" s="259">
        <v>2</v>
      </c>
      <c r="G6" s="260">
        <v>1</v>
      </c>
      <c r="H6" s="224">
        <v>8</v>
      </c>
      <c r="I6" s="258">
        <v>5</v>
      </c>
      <c r="J6" s="257">
        <v>1</v>
      </c>
      <c r="K6" s="258">
        <v>4</v>
      </c>
      <c r="L6" s="261">
        <v>1</v>
      </c>
      <c r="M6" s="272"/>
      <c r="N6" s="218">
        <f ca="1">OFFSET(Очки!$A$3,F6,D6+QUOTIENT(MAX($C$34-11,0), 2)*4)</f>
        <v>15</v>
      </c>
      <c r="O6" s="186">
        <f ca="1">IF(F6&lt;E6,OFFSET(IF(OR($C$34=11,$C$34=12),Очки!$B$17,Очки!$O$18),2+E6-F6,IF(D6=2,12,13-E6)),0)</f>
        <v>0.7</v>
      </c>
      <c r="P6" s="186">
        <v>2.5</v>
      </c>
      <c r="Q6" s="262"/>
      <c r="R6" s="218">
        <f ca="1">OFFSET(Очки!$A$3,I6,G6+QUOTIENT(MAX($C$34-11,0), 2)*4)</f>
        <v>12</v>
      </c>
      <c r="S6" s="186">
        <f ca="1">IF(I6&lt;H6,OFFSET(IF(OR($C$34=11,$C$34=12),Очки!$B$17,Очки!$O$18),2+H6-I6,IF(G6=2,12,13-H6)),0)</f>
        <v>3.3</v>
      </c>
      <c r="T6" s="186"/>
      <c r="U6" s="262"/>
      <c r="V6" s="218">
        <f ca="1">OFFSET(Очки!$A$3,L6,J6+QUOTIENT(MAX($C$34-11,0), 2)*4)</f>
        <v>16</v>
      </c>
      <c r="W6" s="186">
        <f ca="1">IF(L6&lt;K6,OFFSET(IF(OR($C$34=11,$C$34=12),Очки!$B$17,Очки!$O$18),2+K6-L6,IF(J6=2,12,13-K6)),0)</f>
        <v>2.2000000000000002</v>
      </c>
      <c r="X6" s="186">
        <v>2</v>
      </c>
      <c r="Y6" s="187"/>
      <c r="Z6" s="134"/>
      <c r="AA6" s="135"/>
      <c r="AB6" s="182">
        <f t="shared" ref="AB6:AB20" ca="1" si="0">SUM(M6:Y6)</f>
        <v>53.7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4" t="s">
        <v>43</v>
      </c>
      <c r="C7" s="219">
        <v>15</v>
      </c>
      <c r="D7" s="225">
        <v>1</v>
      </c>
      <c r="E7" s="226">
        <v>2</v>
      </c>
      <c r="F7" s="227">
        <v>1</v>
      </c>
      <c r="G7" s="223">
        <v>1</v>
      </c>
      <c r="H7" s="228">
        <v>6</v>
      </c>
      <c r="I7" s="226">
        <v>4</v>
      </c>
      <c r="J7" s="225">
        <v>1</v>
      </c>
      <c r="K7" s="226">
        <v>5</v>
      </c>
      <c r="L7" s="229">
        <v>2</v>
      </c>
      <c r="M7" s="273"/>
      <c r="N7" s="192">
        <f ca="1">OFFSET(Очки!$A$3,F7,D7+QUOTIENT(MAX($C$34-11,0), 2)*4)</f>
        <v>16</v>
      </c>
      <c r="O7" s="188">
        <f ca="1">IF(F7&lt;E7,OFFSET(IF(OR($C$34=11,$C$34=12),Очки!$B$17,Очки!$O$18),2+E7-F7,IF(D7=2,12,13-E7)),0)</f>
        <v>0.7</v>
      </c>
      <c r="P7" s="188">
        <v>1.5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1.9</v>
      </c>
      <c r="T7" s="188"/>
      <c r="U7" s="263"/>
      <c r="V7" s="192">
        <f ca="1">OFFSET(Очки!$A$3,L7,J7+QUOTIENT(MAX($C$34-11,0), 2)*4)</f>
        <v>15</v>
      </c>
      <c r="W7" s="188">
        <f ca="1">IF(L7&lt;K7,OFFSET(IF(OR($C$34=11,$C$34=12),Очки!$B$17,Очки!$O$18),2+K7-L7,IF(J7=2,12,13-K7)),0)</f>
        <v>2.4000000000000004</v>
      </c>
      <c r="X7" s="188">
        <v>2.5</v>
      </c>
      <c r="Y7" s="189"/>
      <c r="Z7" s="136"/>
      <c r="AA7" s="137"/>
      <c r="AB7" s="183">
        <f t="shared" ca="1" si="0"/>
        <v>53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86</v>
      </c>
      <c r="C8" s="219">
        <v>12.5</v>
      </c>
      <c r="D8" s="225">
        <v>1</v>
      </c>
      <c r="E8" s="226">
        <v>7</v>
      </c>
      <c r="F8" s="227">
        <v>5</v>
      </c>
      <c r="G8" s="223">
        <v>1</v>
      </c>
      <c r="H8" s="228">
        <v>3</v>
      </c>
      <c r="I8" s="226">
        <v>2</v>
      </c>
      <c r="J8" s="225">
        <v>1</v>
      </c>
      <c r="K8" s="226">
        <v>8</v>
      </c>
      <c r="L8" s="229">
        <v>6</v>
      </c>
      <c r="M8" s="273">
        <v>2</v>
      </c>
      <c r="N8" s="192">
        <f ca="1">OFFSET(Очки!$A$3,F8,D8+QUOTIENT(MAX($C$34-11,0), 2)*4)</f>
        <v>12</v>
      </c>
      <c r="O8" s="188">
        <f ca="1">IF(F8&lt;E8,OFFSET(IF(OR($C$34=11,$C$34=12),Очки!$B$17,Очки!$O$18),2+E8-F8,IF(D8=2,12,13-E8)),0)</f>
        <v>2.1</v>
      </c>
      <c r="P8" s="188"/>
      <c r="Q8" s="263"/>
      <c r="R8" s="192">
        <f ca="1">OFFSET(Очки!$A$3,I8,G8+QUOTIENT(MAX($C$34-11,0), 2)*4)</f>
        <v>15</v>
      </c>
      <c r="S8" s="188">
        <f ca="1">IF(I8&lt;H8,OFFSET(IF(OR($C$34=11,$C$34=12),Очки!$B$17,Очки!$O$18),2+H8-I8,IF(G8=2,12,13-H8)),0)</f>
        <v>0.7</v>
      </c>
      <c r="T8" s="188">
        <v>2.5</v>
      </c>
      <c r="U8" s="263"/>
      <c r="V8" s="192">
        <f ca="1">OFFSET(Очки!$A$3,L8,J8+QUOTIENT(MAX($C$34-11,0), 2)*4)</f>
        <v>11.5</v>
      </c>
      <c r="W8" s="188">
        <f ca="1">IF(L8&lt;K8,OFFSET(IF(OR($C$34=11,$C$34=12),Очки!$B$17,Очки!$O$18),2+K8-L8,IF(J8=2,12,13-K8)),0)</f>
        <v>2.2999999999999998</v>
      </c>
      <c r="X8" s="188">
        <v>1</v>
      </c>
      <c r="Y8" s="189"/>
      <c r="Z8" s="136"/>
      <c r="AA8" s="137"/>
      <c r="AB8" s="183">
        <f t="shared" ca="1" si="0"/>
        <v>49.099999999999994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73</v>
      </c>
      <c r="C9" s="219">
        <v>5</v>
      </c>
      <c r="D9" s="225">
        <v>2</v>
      </c>
      <c r="E9" s="226">
        <v>6</v>
      </c>
      <c r="F9" s="227">
        <v>2</v>
      </c>
      <c r="G9" s="223">
        <v>1</v>
      </c>
      <c r="H9" s="228">
        <v>1</v>
      </c>
      <c r="I9" s="226">
        <v>1</v>
      </c>
      <c r="J9" s="225">
        <v>1</v>
      </c>
      <c r="K9" s="226">
        <v>7</v>
      </c>
      <c r="L9" s="229">
        <v>7</v>
      </c>
      <c r="M9" s="273"/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2.8</v>
      </c>
      <c r="P9" s="188"/>
      <c r="Q9" s="263"/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2</v>
      </c>
      <c r="U9" s="263"/>
      <c r="V9" s="192">
        <f ca="1">OFFSET(Очки!$A$3,L9,J9+QUOTIENT(MAX($C$34-11,0), 2)*4)</f>
        <v>11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42.3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74</v>
      </c>
      <c r="C10" s="219"/>
      <c r="D10" s="225">
        <v>1</v>
      </c>
      <c r="E10" s="226">
        <v>8</v>
      </c>
      <c r="F10" s="227">
        <v>7</v>
      </c>
      <c r="G10" s="223">
        <v>1</v>
      </c>
      <c r="H10" s="228">
        <v>4</v>
      </c>
      <c r="I10" s="226">
        <v>3</v>
      </c>
      <c r="J10" s="225">
        <v>1</v>
      </c>
      <c r="K10" s="226">
        <v>6</v>
      </c>
      <c r="L10" s="229">
        <v>8</v>
      </c>
      <c r="M10" s="273">
        <v>2.5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1.2</v>
      </c>
      <c r="P10" s="188"/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>
        <v>1.5</v>
      </c>
      <c r="U10" s="263"/>
      <c r="V10" s="192">
        <f ca="1">OFFSET(Очки!$A$3,L10,J10+QUOTIENT(MAX($C$34-11,0), 2)*4)</f>
        <v>10.5</v>
      </c>
      <c r="W10" s="188">
        <f ca="1">IF(L10&lt;K10,OFFSET(IF(OR($C$34=11,$C$34=12),Очки!$B$17,Очки!$O$18),2+K10-L10,IF(J10=2,12,13-K10)),0)</f>
        <v>0</v>
      </c>
      <c r="X10" s="188"/>
      <c r="Y10" s="189"/>
      <c r="Z10" s="136"/>
      <c r="AA10" s="137"/>
      <c r="AB10" s="183">
        <f t="shared" ca="1" si="0"/>
        <v>41.5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5" t="s">
        <v>55</v>
      </c>
      <c r="C11" s="219"/>
      <c r="D11" s="225">
        <v>1</v>
      </c>
      <c r="E11" s="226">
        <v>6</v>
      </c>
      <c r="F11" s="227">
        <v>6</v>
      </c>
      <c r="G11" s="223">
        <v>2</v>
      </c>
      <c r="H11" s="228">
        <v>7</v>
      </c>
      <c r="I11" s="226">
        <v>5</v>
      </c>
      <c r="J11" s="225">
        <v>2</v>
      </c>
      <c r="K11" s="226">
        <v>4</v>
      </c>
      <c r="L11" s="229">
        <v>1</v>
      </c>
      <c r="M11" s="273">
        <v>1.5</v>
      </c>
      <c r="N11" s="192">
        <f ca="1">OFFSET(Очки!$A$3,F11,D11+QUOTIENT(MAX($C$34-11,0), 2)*4)</f>
        <v>11.5</v>
      </c>
      <c r="O11" s="188">
        <f ca="1">IF(F11&lt;E11,OFFSET(IF(OR($C$34=11,$C$34=12),Очки!$B$17,Очки!$O$18),2+E11-F11,IF(D11=2,12,13-E11)),0)</f>
        <v>0</v>
      </c>
      <c r="P11" s="188">
        <v>1</v>
      </c>
      <c r="Q11" s="263"/>
      <c r="R11" s="192">
        <f ca="1">OFFSET(Очки!$A$3,I11,G11+QUOTIENT(MAX($C$34-11,0), 2)*4)</f>
        <v>7.5</v>
      </c>
      <c r="S11" s="188">
        <f ca="1">IF(I11&lt;H11,OFFSET(IF(OR($C$34=11,$C$34=12),Очки!$B$17,Очки!$O$18),2+H11-I11,IF(G11=2,12,13-H11)),0)</f>
        <v>1.4</v>
      </c>
      <c r="T11" s="188"/>
      <c r="U11" s="263"/>
      <c r="V11" s="192">
        <f ca="1">OFFSET(Очки!$A$3,L11,J11+QUOTIENT(MAX($C$34-11,0), 2)*4)</f>
        <v>11.5</v>
      </c>
      <c r="W11" s="188">
        <f ca="1">IF(L11&lt;K11,OFFSET(IF(OR($C$34=11,$C$34=12),Очки!$B$17,Очки!$O$18),2+K11-L11,IF(J11=2,12,13-K11)),0)</f>
        <v>2.1</v>
      </c>
      <c r="X11" s="188"/>
      <c r="Y11" s="189"/>
      <c r="Z11" s="136"/>
      <c r="AA11" s="137"/>
      <c r="AB11" s="183">
        <f t="shared" ca="1" si="0"/>
        <v>36.5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50</v>
      </c>
      <c r="C12" s="281"/>
      <c r="D12" s="222">
        <v>1</v>
      </c>
      <c r="E12" s="317">
        <v>4</v>
      </c>
      <c r="F12" s="318">
        <v>8</v>
      </c>
      <c r="G12" s="319">
        <v>1</v>
      </c>
      <c r="H12" s="320">
        <v>7</v>
      </c>
      <c r="I12" s="317">
        <v>7</v>
      </c>
      <c r="J12" s="222">
        <v>2</v>
      </c>
      <c r="K12" s="317">
        <v>7</v>
      </c>
      <c r="L12" s="321">
        <v>5</v>
      </c>
      <c r="M12" s="322">
        <v>0.5</v>
      </c>
      <c r="N12" s="323">
        <f ca="1">OFFSET(Очки!$A$3,F12,D12+QUOTIENT(MAX($C$34-11,0), 2)*4)</f>
        <v>10.5</v>
      </c>
      <c r="O12" s="324">
        <f ca="1">IF(F12&lt;E12,OFFSET(IF(OR($C$34=11,$C$34=12),Очки!$B$17,Очки!$O$18),2+E12-F12,IF(D12=2,12,13-E12)),0)</f>
        <v>0</v>
      </c>
      <c r="P12" s="324">
        <v>2</v>
      </c>
      <c r="Q12" s="325"/>
      <c r="R12" s="323">
        <f ca="1">OFFSET(Очки!$A$3,I12,G12+QUOTIENT(MAX($C$34-11,0), 2)*4)</f>
        <v>11</v>
      </c>
      <c r="S12" s="324">
        <f ca="1">IF(I12&lt;H12,OFFSET(IF(OR($C$34=11,$C$34=12),Очки!$B$17,Очки!$O$18),2+H12-I12,IF(G12=2,12,13-H12)),0)</f>
        <v>0</v>
      </c>
      <c r="T12" s="324">
        <v>1</v>
      </c>
      <c r="U12" s="325"/>
      <c r="V12" s="323">
        <f ca="1">OFFSET(Очки!$A$3,L12,J12+QUOTIENT(MAX($C$34-11,0), 2)*4)</f>
        <v>7.5</v>
      </c>
      <c r="W12" s="324">
        <f ca="1">IF(L12&lt;K12,OFFSET(IF(OR($C$34=11,$C$34=12),Очки!$B$17,Очки!$O$18),2+K12-L12,IF(J12=2,12,13-K12)),0)</f>
        <v>1.4</v>
      </c>
      <c r="X12" s="324"/>
      <c r="Y12" s="326"/>
      <c r="Z12" s="327"/>
      <c r="AA12" s="328"/>
      <c r="AB12" s="329">
        <f t="shared" ca="1" si="0"/>
        <v>33.9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60</v>
      </c>
      <c r="C13" s="219">
        <v>20</v>
      </c>
      <c r="D13" s="225">
        <v>2</v>
      </c>
      <c r="E13" s="226">
        <v>3</v>
      </c>
      <c r="F13" s="227">
        <v>5</v>
      </c>
      <c r="G13" s="223">
        <v>2</v>
      </c>
      <c r="H13" s="228">
        <v>3</v>
      </c>
      <c r="I13" s="226">
        <v>1</v>
      </c>
      <c r="J13" s="225">
        <v>2</v>
      </c>
      <c r="K13" s="226">
        <v>5</v>
      </c>
      <c r="L13" s="229">
        <v>2</v>
      </c>
      <c r="M13" s="273"/>
      <c r="N13" s="192">
        <f ca="1">OFFSET(Очки!$A$3,F13,D13+QUOTIENT(MAX($C$34-11,0), 2)*4)</f>
        <v>7.5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1.4</v>
      </c>
      <c r="T13" s="188"/>
      <c r="U13" s="263"/>
      <c r="V13" s="192">
        <f ca="1">OFFSET(Очки!$A$3,L13,J13+QUOTIENT(MAX($C$34-11,0), 2)*4)</f>
        <v>10.5</v>
      </c>
      <c r="W13" s="188">
        <f ca="1">IF(L13&lt;K13,OFFSET(IF(OR($C$34=11,$C$34=12),Очки!$B$17,Очки!$O$18),2+K13-L13,IF(J13=2,12,13-K13)),0)</f>
        <v>2.1</v>
      </c>
      <c r="X13" s="188"/>
      <c r="Y13" s="189"/>
      <c r="Z13" s="136"/>
      <c r="AA13" s="137"/>
      <c r="AB13" s="183">
        <f t="shared" ca="1" si="0"/>
        <v>33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8</v>
      </c>
      <c r="B14" s="283" t="s">
        <v>84</v>
      </c>
      <c r="C14" s="219"/>
      <c r="D14" s="225">
        <v>2</v>
      </c>
      <c r="E14" s="226">
        <v>4</v>
      </c>
      <c r="F14" s="227">
        <v>1</v>
      </c>
      <c r="G14" s="223">
        <v>2</v>
      </c>
      <c r="H14" s="228">
        <v>5</v>
      </c>
      <c r="I14" s="226">
        <v>3</v>
      </c>
      <c r="J14" s="225">
        <v>1</v>
      </c>
      <c r="K14" s="226">
        <v>2</v>
      </c>
      <c r="L14" s="229">
        <v>5</v>
      </c>
      <c r="M14" s="273"/>
      <c r="N14" s="192">
        <f ca="1">OFFSET(Очки!$A$3,F14,D14+QUOTIENT(MAX($C$34-11,0), 2)*4)</f>
        <v>11.5</v>
      </c>
      <c r="O14" s="188">
        <f ca="1">IF(F14&lt;E14,OFFSET(IF(OR($C$34=11,$C$34=12),Очки!$B$17,Очки!$O$18),2+E14-F14,IF(D14=2,12,13-E14)),0)</f>
        <v>2.1</v>
      </c>
      <c r="P14" s="188"/>
      <c r="Q14" s="263">
        <v>-5</v>
      </c>
      <c r="R14" s="192">
        <f ca="1">OFFSET(Очки!$A$3,I14,G14+QUOTIENT(MAX($C$34-11,0), 2)*4)</f>
        <v>9.5</v>
      </c>
      <c r="S14" s="188">
        <f ca="1">IF(I14&lt;H14,OFFSET(IF(OR($C$34=11,$C$34=12),Очки!$B$17,Очки!$O$18),2+H14-I14,IF(G14=2,12,13-H14)),0)</f>
        <v>1.4</v>
      </c>
      <c r="T14" s="188"/>
      <c r="U14" s="263"/>
      <c r="V14" s="192">
        <f ca="1">OFFSET(Очки!$A$3,L14,J14+QUOTIENT(MAX($C$34-11,0), 2)*4)</f>
        <v>12</v>
      </c>
      <c r="W14" s="188">
        <f ca="1">IF(L14&lt;K14,OFFSET(IF(OR($C$34=11,$C$34=12),Очки!$B$17,Очки!$O$18),2+K14-L14,IF(J14=2,12,13-K14)),0)</f>
        <v>0</v>
      </c>
      <c r="X14" s="188">
        <v>1.5</v>
      </c>
      <c r="Y14" s="189"/>
      <c r="Z14" s="136"/>
      <c r="AA14" s="137"/>
      <c r="AB14" s="183">
        <f t="shared" ca="1" si="0"/>
        <v>33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76</v>
      </c>
      <c r="C15" s="219"/>
      <c r="D15" s="225">
        <v>2</v>
      </c>
      <c r="E15" s="226">
        <v>1</v>
      </c>
      <c r="F15" s="227">
        <v>4</v>
      </c>
      <c r="G15" s="223">
        <v>2</v>
      </c>
      <c r="H15" s="228">
        <v>1</v>
      </c>
      <c r="I15" s="226">
        <v>2</v>
      </c>
      <c r="J15" s="225">
        <v>1</v>
      </c>
      <c r="K15" s="226">
        <v>1</v>
      </c>
      <c r="L15" s="229">
        <v>4</v>
      </c>
      <c r="M15" s="273"/>
      <c r="N15" s="192">
        <f ca="1">OFFSET(Очки!$A$3,F15,D15+QUOTIENT(MAX($C$34-11,0), 2)*4)</f>
        <v>8.5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10.5</v>
      </c>
      <c r="S15" s="188">
        <f ca="1">IF(I15&lt;H15,OFFSET(IF(OR($C$34=11,$C$34=12),Очки!$B$17,Очки!$O$18),2+H15-I15,IF(G15=2,12,13-H15)),0)</f>
        <v>0</v>
      </c>
      <c r="T15" s="188"/>
      <c r="U15" s="263"/>
      <c r="V15" s="192">
        <f ca="1">OFFSET(Очки!$A$3,L15,J15+QUOTIENT(MAX($C$34-11,0), 2)*4)</f>
        <v>13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32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49</v>
      </c>
      <c r="C16" s="219"/>
      <c r="D16" s="225">
        <v>1</v>
      </c>
      <c r="E16" s="226">
        <v>5</v>
      </c>
      <c r="F16" s="227">
        <v>4</v>
      </c>
      <c r="G16" s="223">
        <v>2</v>
      </c>
      <c r="H16" s="228">
        <v>6</v>
      </c>
      <c r="I16" s="226">
        <v>6</v>
      </c>
      <c r="J16" s="222">
        <v>2</v>
      </c>
      <c r="K16" s="226">
        <v>3</v>
      </c>
      <c r="L16" s="229">
        <v>3</v>
      </c>
      <c r="M16" s="273">
        <v>1</v>
      </c>
      <c r="N16" s="192">
        <f ca="1">OFFSET(Очки!$A$3,F16,D16+QUOTIENT(MAX($C$34-11,0), 2)*4)</f>
        <v>13</v>
      </c>
      <c r="O16" s="188">
        <f ca="1">IF(F16&lt;E16,OFFSET(IF(OR($C$34=11,$C$34=12),Очки!$B$17,Очки!$O$18),2+E16-F16,IF(D16=2,12,13-E16)),0)</f>
        <v>0.9</v>
      </c>
      <c r="P16" s="188">
        <v>0.5</v>
      </c>
      <c r="Q16" s="263"/>
      <c r="R16" s="192">
        <f ca="1">OFFSET(Очки!$A$3,I16,G16+QUOTIENT(MAX($C$34-11,0), 2)*4)</f>
        <v>7</v>
      </c>
      <c r="S16" s="188">
        <f ca="1">IF(I16&lt;H16,OFFSET(IF(OR($C$34=11,$C$34=12),Очки!$B$17,Очки!$O$18),2+H16-I16,IF(G16=2,12,13-H16)),0)</f>
        <v>0</v>
      </c>
      <c r="T16" s="188"/>
      <c r="U16" s="263"/>
      <c r="V16" s="192">
        <f ca="1">OFFSET(Очки!$A$3,L16,J16+QUOTIENT(MAX($C$34-11,0), 2)*4)</f>
        <v>9.5</v>
      </c>
      <c r="W16" s="188">
        <f ca="1">IF(L16&lt;K16,OFFSET(IF(OR($C$34=11,$C$34=12),Очки!$B$17,Очки!$O$18),2+K16-L16,IF(J16=2,12,13-K16)),0)</f>
        <v>0</v>
      </c>
      <c r="X16" s="188"/>
      <c r="Y16" s="189"/>
      <c r="Z16" s="136"/>
      <c r="AA16" s="137"/>
      <c r="AB16" s="183">
        <f t="shared" ca="1" si="0"/>
        <v>31.9</v>
      </c>
      <c r="AD16" s="127"/>
    </row>
    <row r="17" spans="1:30" ht="15.75" x14ac:dyDescent="0.25">
      <c r="A17" s="280">
        <f ca="1">RANK(AB17,AB$6:OFFSET(AB$6,0,0,COUNTA(B$6:B$33)))</f>
        <v>12</v>
      </c>
      <c r="B17" s="283" t="s">
        <v>81</v>
      </c>
      <c r="C17" s="219">
        <v>12.5</v>
      </c>
      <c r="D17" s="225">
        <v>1</v>
      </c>
      <c r="E17" s="226">
        <v>1</v>
      </c>
      <c r="F17" s="227">
        <v>3</v>
      </c>
      <c r="G17" s="223">
        <v>1</v>
      </c>
      <c r="H17" s="228">
        <v>5</v>
      </c>
      <c r="I17" s="226">
        <v>8</v>
      </c>
      <c r="J17" s="222">
        <v>2</v>
      </c>
      <c r="K17" s="226">
        <v>6</v>
      </c>
      <c r="L17" s="229">
        <v>7</v>
      </c>
      <c r="M17" s="273"/>
      <c r="N17" s="192">
        <f ca="1">OFFSET(Очки!$A$3,F17,D17+QUOTIENT(MAX($C$34-11,0), 2)*4)</f>
        <v>14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10.5</v>
      </c>
      <c r="S17" s="188">
        <f ca="1">IF(I17&lt;H17,OFFSET(IF(OR($C$34=11,$C$34=12),Очки!$B$17,Очки!$O$18),2+H17-I17,IF(G17=2,12,13-H17)),0)</f>
        <v>0</v>
      </c>
      <c r="T17" s="188">
        <v>0.5</v>
      </c>
      <c r="U17" s="263"/>
      <c r="V17" s="192">
        <f ca="1">OFFSET(Очки!$A$3,L17,J17+QUOTIENT(MAX($C$34-11,0), 2)*4)</f>
        <v>6.5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31.5</v>
      </c>
      <c r="AD17" s="127"/>
    </row>
    <row r="18" spans="1:30" ht="15.75" x14ac:dyDescent="0.25">
      <c r="A18" s="280">
        <f ca="1">RANK(AB18,AB$6:OFFSET(AB$6,0,0,COUNTA(B$6:B$33)))</f>
        <v>13</v>
      </c>
      <c r="B18" s="282" t="s">
        <v>57</v>
      </c>
      <c r="C18" s="219"/>
      <c r="D18" s="225">
        <v>2</v>
      </c>
      <c r="E18" s="226">
        <v>5</v>
      </c>
      <c r="F18" s="227">
        <v>7</v>
      </c>
      <c r="G18" s="223">
        <v>1</v>
      </c>
      <c r="H18" s="228">
        <v>2</v>
      </c>
      <c r="I18" s="226">
        <v>6</v>
      </c>
      <c r="J18" s="225">
        <v>1</v>
      </c>
      <c r="K18" s="226">
        <v>3</v>
      </c>
      <c r="L18" s="229">
        <v>3</v>
      </c>
      <c r="M18" s="273"/>
      <c r="N18" s="192">
        <f ca="1">OFFSET(Очки!$A$3,F18,D18+QUOTIENT(MAX($C$34-11,0), 2)*4)</f>
        <v>6.5</v>
      </c>
      <c r="O18" s="188">
        <f ca="1">IF(F18&lt;E18,OFFSET(IF(OR($C$34=11,$C$34=12),Очки!$B$17,Очки!$O$18),2+E18-F18,IF(D18=2,12,13-E18)),0)</f>
        <v>0</v>
      </c>
      <c r="P18" s="188"/>
      <c r="Q18" s="263">
        <v>-8</v>
      </c>
      <c r="R18" s="192">
        <f ca="1">OFFSET(Очки!$A$3,I18,G18+QUOTIENT(MAX($C$34-11,0), 2)*4)</f>
        <v>11.5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14</v>
      </c>
      <c r="W18" s="188">
        <f ca="1">IF(L18&lt;K18,OFFSET(IF(OR($C$34=11,$C$34=12),Очки!$B$17,Очки!$O$18),2+K18-L18,IF(J18=2,12,13-K18)),0)</f>
        <v>0</v>
      </c>
      <c r="X18" s="188">
        <v>0.5</v>
      </c>
      <c r="Y18" s="189"/>
      <c r="Z18" s="136"/>
      <c r="AA18" s="137"/>
      <c r="AB18" s="183">
        <f t="shared" ca="1" si="0"/>
        <v>24.5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54</v>
      </c>
      <c r="C19" s="219"/>
      <c r="D19" s="225">
        <v>2</v>
      </c>
      <c r="E19" s="226">
        <v>7</v>
      </c>
      <c r="F19" s="227">
        <v>2</v>
      </c>
      <c r="G19" s="223">
        <v>2</v>
      </c>
      <c r="H19" s="228">
        <v>4</v>
      </c>
      <c r="I19" s="226">
        <v>4</v>
      </c>
      <c r="J19" s="222">
        <v>2</v>
      </c>
      <c r="K19" s="226">
        <v>2</v>
      </c>
      <c r="L19" s="229">
        <v>4</v>
      </c>
      <c r="M19" s="273"/>
      <c r="N19" s="192">
        <f ca="1">OFFSET(Очки!$A$3,F19,D19+QUOTIENT(MAX($C$34-11,0), 2)*4)</f>
        <v>10.5</v>
      </c>
      <c r="O19" s="188">
        <f ca="1">IF(F19&lt;E19,OFFSET(IF(OR($C$34=11,$C$34=12),Очки!$B$17,Очки!$O$18),2+E19-F19,IF(D19=2,12,13-E19)),0)</f>
        <v>3.5</v>
      </c>
      <c r="P19" s="188"/>
      <c r="Q19" s="263">
        <v>-7</v>
      </c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8.5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24</v>
      </c>
      <c r="AD19" s="127"/>
    </row>
    <row r="20" spans="1:30" ht="15.75" x14ac:dyDescent="0.25">
      <c r="A20" s="280">
        <f ca="1">RANK(AB20,AB$6:OFFSET(AB$6,0,0,COUNTA(B$6:B$33)))</f>
        <v>15</v>
      </c>
      <c r="B20" s="284" t="s">
        <v>67</v>
      </c>
      <c r="C20" s="219"/>
      <c r="D20" s="225">
        <v>2</v>
      </c>
      <c r="E20" s="226">
        <v>2</v>
      </c>
      <c r="F20" s="227">
        <v>6</v>
      </c>
      <c r="G20" s="223">
        <v>2</v>
      </c>
      <c r="H20" s="228">
        <v>2</v>
      </c>
      <c r="I20" s="226">
        <v>7</v>
      </c>
      <c r="J20" s="225">
        <v>2</v>
      </c>
      <c r="K20" s="226">
        <v>1</v>
      </c>
      <c r="L20" s="229">
        <v>6</v>
      </c>
      <c r="M20" s="273"/>
      <c r="N20" s="192">
        <f ca="1">OFFSET(Очки!$A$3,F20,D20+QUOTIENT(MAX($C$34-11,0), 2)*4)</f>
        <v>7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20.5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20" priority="3">
      <formula>AND(E6&gt;F6,O6=0)</formula>
    </cfRule>
  </conditionalFormatting>
  <conditionalFormatting sqref="S6:S33">
    <cfRule type="expression" dxfId="19" priority="2">
      <formula>AND(H6&gt;I6,S6=0)</formula>
    </cfRule>
  </conditionalFormatting>
  <conditionalFormatting sqref="W6:W33">
    <cfRule type="expression" dxfId="18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14" sqref="B14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87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42</v>
      </c>
      <c r="C6" s="286"/>
      <c r="D6" s="257">
        <v>1</v>
      </c>
      <c r="E6" s="258">
        <v>8</v>
      </c>
      <c r="F6" s="259">
        <v>4</v>
      </c>
      <c r="G6" s="260">
        <v>1</v>
      </c>
      <c r="H6" s="224">
        <v>8</v>
      </c>
      <c r="I6" s="258">
        <v>3</v>
      </c>
      <c r="J6" s="257">
        <v>1</v>
      </c>
      <c r="K6" s="258">
        <v>7</v>
      </c>
      <c r="L6" s="261">
        <v>5</v>
      </c>
      <c r="M6" s="272">
        <v>2.5</v>
      </c>
      <c r="N6" s="218">
        <f ca="1">OFFSET(Очки!$A$3,F6,D6+QUOTIENT(MAX($C$34-11,0), 2)*4)</f>
        <v>13</v>
      </c>
      <c r="O6" s="186">
        <f ca="1">IF(F6&lt;E6,OFFSET(IF(OR($C$34=11,$C$34=12),Очки!$B$17,Очки!$O$18),2+E6-F6,IF(D6=2,12,13-E6)),0)</f>
        <v>4.2</v>
      </c>
      <c r="P6" s="186">
        <v>2.5</v>
      </c>
      <c r="Q6" s="262">
        <v>-4</v>
      </c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5</v>
      </c>
      <c r="T6" s="186">
        <v>2</v>
      </c>
      <c r="U6" s="262"/>
      <c r="V6" s="218">
        <f ca="1">OFFSET(Очки!$A$3,L6,J6+QUOTIENT(MAX($C$34-11,0), 2)*4)</f>
        <v>12</v>
      </c>
      <c r="W6" s="186">
        <f ca="1">IF(L6&lt;K6,OFFSET(IF(OR($C$34=11,$C$34=12),Очки!$B$17,Очки!$O$18),2+K6-L6,IF(J6=2,12,13-K6)),0)</f>
        <v>2.1</v>
      </c>
      <c r="X6" s="186">
        <v>1.5</v>
      </c>
      <c r="Y6" s="187"/>
      <c r="Z6" s="134"/>
      <c r="AA6" s="135"/>
      <c r="AB6" s="182">
        <f t="shared" ref="AB6:AB20" ca="1" si="0">SUM(M6:Y6)</f>
        <v>54.800000000000004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2" t="s">
        <v>43</v>
      </c>
      <c r="C7" s="219">
        <v>15</v>
      </c>
      <c r="D7" s="225">
        <v>1</v>
      </c>
      <c r="E7" s="226">
        <v>6</v>
      </c>
      <c r="F7" s="227">
        <v>3</v>
      </c>
      <c r="G7" s="223">
        <v>1</v>
      </c>
      <c r="H7" s="228">
        <v>6</v>
      </c>
      <c r="I7" s="226">
        <v>4</v>
      </c>
      <c r="J7" s="225">
        <v>1</v>
      </c>
      <c r="K7" s="226">
        <v>8</v>
      </c>
      <c r="L7" s="229">
        <v>6</v>
      </c>
      <c r="M7" s="273">
        <v>1.5</v>
      </c>
      <c r="N7" s="192">
        <f ca="1">OFFSET(Очки!$A$3,F7,D7+QUOTIENT(MAX($C$34-11,0), 2)*4)</f>
        <v>14</v>
      </c>
      <c r="O7" s="188">
        <f ca="1">IF(F7&lt;E7,OFFSET(IF(OR($C$34=11,$C$34=12),Очки!$B$17,Очки!$O$18),2+E7-F7,IF(D7=2,12,13-E7)),0)</f>
        <v>2.7</v>
      </c>
      <c r="P7" s="188">
        <v>1.5</v>
      </c>
      <c r="Q7" s="263"/>
      <c r="R7" s="192">
        <f ca="1">OFFSET(Очки!$A$3,I7,G7+QUOTIENT(MAX($C$34-11,0), 2)*4)</f>
        <v>13</v>
      </c>
      <c r="S7" s="188">
        <f ca="1">IF(I7&lt;H7,OFFSET(IF(OR($C$34=11,$C$34=12),Очки!$B$17,Очки!$O$18),2+H7-I7,IF(G7=2,12,13-H7)),0)</f>
        <v>1.9</v>
      </c>
      <c r="T7" s="188">
        <v>2.5</v>
      </c>
      <c r="U7" s="263"/>
      <c r="V7" s="192">
        <f ca="1">OFFSET(Очки!$A$3,L7,J7+QUOTIENT(MAX($C$34-11,0), 2)*4)</f>
        <v>11.5</v>
      </c>
      <c r="W7" s="188">
        <f ca="1">IF(L7&lt;K7,OFFSET(IF(OR($C$34=11,$C$34=12),Очки!$B$17,Очки!$O$18),2+K7-L7,IF(J7=2,12,13-K7)),0)</f>
        <v>2.2999999999999998</v>
      </c>
      <c r="X7" s="188">
        <v>2.5</v>
      </c>
      <c r="Y7" s="189">
        <v>-1</v>
      </c>
      <c r="Z7" s="136"/>
      <c r="AA7" s="137"/>
      <c r="AB7" s="183">
        <f t="shared" ca="1" si="0"/>
        <v>52.4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2" t="s">
        <v>74</v>
      </c>
      <c r="C8" s="219"/>
      <c r="D8" s="225">
        <v>1</v>
      </c>
      <c r="E8" s="226">
        <v>5</v>
      </c>
      <c r="F8" s="227">
        <v>2</v>
      </c>
      <c r="G8" s="223">
        <v>1</v>
      </c>
      <c r="H8" s="228">
        <v>5</v>
      </c>
      <c r="I8" s="226">
        <v>2</v>
      </c>
      <c r="J8" s="225">
        <v>1</v>
      </c>
      <c r="K8" s="226">
        <v>3</v>
      </c>
      <c r="L8" s="229">
        <v>2</v>
      </c>
      <c r="M8" s="273">
        <v>1</v>
      </c>
      <c r="N8" s="192">
        <f ca="1">OFFSET(Очки!$A$3,F8,D8+QUOTIENT(MAX($C$34-11,0), 2)*4)</f>
        <v>15</v>
      </c>
      <c r="O8" s="188">
        <f ca="1">IF(F8&lt;E8,OFFSET(IF(OR($C$34=11,$C$34=12),Очки!$B$17,Очки!$O$18),2+E8-F8,IF(D8=2,12,13-E8)),0)</f>
        <v>2.4000000000000004</v>
      </c>
      <c r="P8" s="188">
        <v>1</v>
      </c>
      <c r="Q8" s="263"/>
      <c r="R8" s="192">
        <f ca="1">OFFSET(Очки!$A$3,I8,G8+QUOTIENT(MAX($C$34-11,0), 2)*4)</f>
        <v>15</v>
      </c>
      <c r="S8" s="188">
        <f ca="1">IF(I8&lt;H8,OFFSET(IF(OR($C$34=11,$C$34=12),Очки!$B$17,Очки!$O$18),2+H8-I8,IF(G8=2,12,13-H8)),0)</f>
        <v>2.4000000000000004</v>
      </c>
      <c r="T8" s="188"/>
      <c r="U8" s="263">
        <v>-4</v>
      </c>
      <c r="V8" s="192">
        <f ca="1">OFFSET(Очки!$A$3,L8,J8+QUOTIENT(MAX($C$34-11,0), 2)*4)</f>
        <v>15</v>
      </c>
      <c r="W8" s="188">
        <f ca="1">IF(L8&lt;K8,OFFSET(IF(OR($C$34=11,$C$34=12),Очки!$B$17,Очки!$O$18),2+K8-L8,IF(J8=2,12,13-K8)),0)</f>
        <v>0.7</v>
      </c>
      <c r="X8" s="188"/>
      <c r="Y8" s="189"/>
      <c r="Z8" s="136"/>
      <c r="AA8" s="137"/>
      <c r="AB8" s="183">
        <f t="shared" ca="1" si="0"/>
        <v>48.5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4" t="s">
        <v>86</v>
      </c>
      <c r="C9" s="219">
        <v>12.5</v>
      </c>
      <c r="D9" s="225">
        <v>2</v>
      </c>
      <c r="E9" s="226">
        <v>5</v>
      </c>
      <c r="F9" s="227">
        <v>2</v>
      </c>
      <c r="G9" s="223">
        <v>1</v>
      </c>
      <c r="H9" s="228">
        <v>1</v>
      </c>
      <c r="I9" s="226">
        <v>1</v>
      </c>
      <c r="J9" s="225">
        <v>1</v>
      </c>
      <c r="K9" s="226">
        <v>5</v>
      </c>
      <c r="L9" s="229">
        <v>4</v>
      </c>
      <c r="M9" s="273"/>
      <c r="N9" s="192">
        <f ca="1">OFFSET(Очки!$A$3,F9,D9+QUOTIENT(MAX($C$34-11,0), 2)*4)</f>
        <v>10.5</v>
      </c>
      <c r="O9" s="188">
        <f ca="1">IF(F9&lt;E9,OFFSET(IF(OR($C$34=11,$C$34=12),Очки!$B$17,Очки!$O$18),2+E9-F9,IF(D9=2,12,13-E9)),0)</f>
        <v>2.1</v>
      </c>
      <c r="P9" s="188"/>
      <c r="Q9" s="263"/>
      <c r="R9" s="192">
        <f ca="1">OFFSET(Очки!$A$3,I9,G9+QUOTIENT(MAX($C$34-11,0), 2)*4)</f>
        <v>16</v>
      </c>
      <c r="S9" s="188">
        <f ca="1">IF(I9&lt;H9,OFFSET(IF(OR($C$34=11,$C$34=12),Очки!$B$17,Очки!$O$18),2+H9-I9,IF(G9=2,12,13-H9)),0)</f>
        <v>0</v>
      </c>
      <c r="T9" s="188">
        <v>1</v>
      </c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0.9</v>
      </c>
      <c r="X9" s="188"/>
      <c r="Y9" s="189"/>
      <c r="Z9" s="136"/>
      <c r="AA9" s="137"/>
      <c r="AB9" s="183">
        <f t="shared" ca="1" si="0"/>
        <v>43.5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84</v>
      </c>
      <c r="C10" s="219"/>
      <c r="D10" s="225">
        <v>1</v>
      </c>
      <c r="E10" s="226">
        <v>4</v>
      </c>
      <c r="F10" s="227">
        <v>7</v>
      </c>
      <c r="G10" s="223">
        <v>1</v>
      </c>
      <c r="H10" s="228">
        <v>4</v>
      </c>
      <c r="I10" s="226">
        <v>5</v>
      </c>
      <c r="J10" s="225">
        <v>1</v>
      </c>
      <c r="K10" s="226">
        <v>4</v>
      </c>
      <c r="L10" s="229">
        <v>3</v>
      </c>
      <c r="M10" s="273">
        <v>0.5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0</v>
      </c>
      <c r="P10" s="188">
        <v>0.5</v>
      </c>
      <c r="Q10" s="263">
        <v>-1</v>
      </c>
      <c r="R10" s="192">
        <f ca="1">OFFSET(Очки!$A$3,I10,G10+QUOTIENT(MAX($C$34-11,0), 2)*4)</f>
        <v>12</v>
      </c>
      <c r="S10" s="188">
        <f ca="1">IF(I10&lt;H10,OFFSET(IF(OR($C$34=11,$C$34=12),Очки!$B$17,Очки!$O$18),2+H10-I10,IF(G10=2,12,13-H10)),0)</f>
        <v>0</v>
      </c>
      <c r="T10" s="188">
        <v>0.5</v>
      </c>
      <c r="U10" s="263"/>
      <c r="V10" s="192">
        <f ca="1">OFFSET(Очки!$A$3,L10,J10+QUOTIENT(MAX($C$34-11,0), 2)*4)</f>
        <v>14</v>
      </c>
      <c r="W10" s="188">
        <f ca="1">IF(L10&lt;K10,OFFSET(IF(OR($C$34=11,$C$34=12),Очки!$B$17,Очки!$O$18),2+K10-L10,IF(J10=2,12,13-K10)),0)</f>
        <v>0.8</v>
      </c>
      <c r="X10" s="188"/>
      <c r="Y10" s="189"/>
      <c r="Z10" s="136"/>
      <c r="AA10" s="137"/>
      <c r="AB10" s="183">
        <f t="shared" ca="1" si="0"/>
        <v>38.299999999999997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2" t="s">
        <v>82</v>
      </c>
      <c r="C11" s="219">
        <v>10</v>
      </c>
      <c r="D11" s="225">
        <v>1</v>
      </c>
      <c r="E11" s="226">
        <v>7</v>
      </c>
      <c r="F11" s="227">
        <v>6</v>
      </c>
      <c r="G11" s="223">
        <v>1</v>
      </c>
      <c r="H11" s="228">
        <v>7</v>
      </c>
      <c r="I11" s="226">
        <v>7</v>
      </c>
      <c r="J11" s="225">
        <v>1</v>
      </c>
      <c r="K11" s="226">
        <v>2</v>
      </c>
      <c r="L11" s="229">
        <v>8</v>
      </c>
      <c r="M11" s="273">
        <v>2</v>
      </c>
      <c r="N11" s="192">
        <f ca="1">OFFSET(Очки!$A$3,F11,D11+QUOTIENT(MAX($C$34-11,0), 2)*4)</f>
        <v>11.5</v>
      </c>
      <c r="O11" s="188">
        <f ca="1">IF(F11&lt;E11,OFFSET(IF(OR($C$34=11,$C$34=12),Очки!$B$17,Очки!$O$18),2+E11-F11,IF(D11=2,12,13-E11)),0)</f>
        <v>1.1000000000000001</v>
      </c>
      <c r="P11" s="188">
        <v>2</v>
      </c>
      <c r="Q11" s="263"/>
      <c r="R11" s="192">
        <f ca="1">OFFSET(Очки!$A$3,I11,G11+QUOTIENT(MAX($C$34-11,0), 2)*4)</f>
        <v>11</v>
      </c>
      <c r="S11" s="188">
        <f ca="1">IF(I11&lt;H11,OFFSET(IF(OR($C$34=11,$C$34=12),Очки!$B$17,Очки!$O$18),2+H11-I11,IF(G11=2,12,13-H11)),0)</f>
        <v>0</v>
      </c>
      <c r="T11" s="188"/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/>
      <c r="Y11" s="189"/>
      <c r="Z11" s="136"/>
      <c r="AA11" s="137"/>
      <c r="AB11" s="183">
        <f t="shared" ca="1" si="0"/>
        <v>38.1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59</v>
      </c>
      <c r="C12" s="281">
        <v>2.5</v>
      </c>
      <c r="D12" s="222">
        <v>2</v>
      </c>
      <c r="E12" s="317">
        <v>7</v>
      </c>
      <c r="F12" s="318">
        <v>4</v>
      </c>
      <c r="G12" s="319">
        <v>2</v>
      </c>
      <c r="H12" s="320">
        <v>6</v>
      </c>
      <c r="I12" s="317">
        <v>3</v>
      </c>
      <c r="J12" s="222">
        <v>1</v>
      </c>
      <c r="K12" s="317">
        <v>6</v>
      </c>
      <c r="L12" s="321">
        <v>7</v>
      </c>
      <c r="M12" s="322"/>
      <c r="N12" s="323">
        <f ca="1">OFFSET(Очки!$A$3,F12,D12+QUOTIENT(MAX($C$34-11,0), 2)*4)</f>
        <v>8.5</v>
      </c>
      <c r="O12" s="324">
        <f ca="1">IF(F12&lt;E12,OFFSET(IF(OR($C$34=11,$C$34=12),Очки!$B$17,Очки!$O$18),2+E12-F12,IF(D12=2,12,13-E12)),0)</f>
        <v>2.1</v>
      </c>
      <c r="P12" s="324"/>
      <c r="Q12" s="325"/>
      <c r="R12" s="323">
        <f ca="1">OFFSET(Очки!$A$3,I12,G12+QUOTIENT(MAX($C$34-11,0), 2)*4)</f>
        <v>9.5</v>
      </c>
      <c r="S12" s="324">
        <f ca="1">IF(I12&lt;H12,OFFSET(IF(OR($C$34=11,$C$34=12),Очки!$B$17,Очки!$O$18),2+H12-I12,IF(G12=2,12,13-H12)),0)</f>
        <v>2.1</v>
      </c>
      <c r="T12" s="324">
        <v>1.5</v>
      </c>
      <c r="U12" s="325"/>
      <c r="V12" s="323">
        <f ca="1">OFFSET(Очки!$A$3,L12,J12+QUOTIENT(MAX($C$34-11,0), 2)*4)</f>
        <v>11</v>
      </c>
      <c r="W12" s="324">
        <f ca="1">IF(L12&lt;K12,OFFSET(IF(OR($C$34=11,$C$34=12),Очки!$B$17,Очки!$O$18),2+K12-L12,IF(J12=2,12,13-K12)),0)</f>
        <v>0</v>
      </c>
      <c r="X12" s="324">
        <v>0.5</v>
      </c>
      <c r="Y12" s="326"/>
      <c r="Z12" s="327"/>
      <c r="AA12" s="328"/>
      <c r="AB12" s="329">
        <f t="shared" ca="1" si="0"/>
        <v>35.200000000000003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2" t="s">
        <v>50</v>
      </c>
      <c r="C13" s="219" t="s">
        <v>88</v>
      </c>
      <c r="D13" s="225">
        <v>1</v>
      </c>
      <c r="E13" s="226">
        <v>1</v>
      </c>
      <c r="F13" s="227">
        <v>1</v>
      </c>
      <c r="G13" s="223">
        <v>1</v>
      </c>
      <c r="H13" s="228">
        <v>2</v>
      </c>
      <c r="I13" s="226">
        <v>8</v>
      </c>
      <c r="J13" s="225">
        <v>2</v>
      </c>
      <c r="K13" s="226">
        <v>6</v>
      </c>
      <c r="L13" s="229">
        <v>6</v>
      </c>
      <c r="M13" s="273"/>
      <c r="N13" s="192">
        <f ca="1">OFFSET(Очки!$A$3,F13,D13+QUOTIENT(MAX($C$34-11,0), 2)*4)</f>
        <v>16</v>
      </c>
      <c r="O13" s="188">
        <f ca="1">IF(F13&lt;E13,OFFSET(IF(OR($C$34=11,$C$34=12),Очки!$B$17,Очки!$O$18),2+E13-F13,IF(D13=2,12,13-E13)),0)</f>
        <v>0</v>
      </c>
      <c r="P13" s="188"/>
      <c r="Q13" s="263"/>
      <c r="R13" s="192">
        <f ca="1">OFFSET(Очки!$A$3,I13,G13+QUOTIENT(MAX($C$34-11,0), 2)*4)</f>
        <v>10.5</v>
      </c>
      <c r="S13" s="188">
        <f ca="1">IF(I13&lt;H13,OFFSET(IF(OR($C$34=11,$C$34=12),Очки!$B$17,Очки!$O$18),2+H13-I13,IF(G13=2,12,13-H13)),0)</f>
        <v>0</v>
      </c>
      <c r="T13" s="188"/>
      <c r="U13" s="263"/>
      <c r="V13" s="192">
        <f ca="1">OFFSET(Очки!$A$3,L13,J13+QUOTIENT(MAX($C$34-11,0), 2)*4)</f>
        <v>7</v>
      </c>
      <c r="W13" s="188">
        <f ca="1">IF(L13&lt;K13,OFFSET(IF(OR($C$34=11,$C$34=12),Очки!$B$17,Очки!$O$18),2+K13-L13,IF(J13=2,12,13-K13)),0)</f>
        <v>0</v>
      </c>
      <c r="X13" s="188"/>
      <c r="Y13" s="189"/>
      <c r="Z13" s="136"/>
      <c r="AA13" s="137"/>
      <c r="AB13" s="183">
        <f t="shared" ca="1" si="0"/>
        <v>33.5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8</v>
      </c>
      <c r="B14" s="283" t="s">
        <v>53</v>
      </c>
      <c r="C14" s="219">
        <v>7.5</v>
      </c>
      <c r="D14" s="225">
        <v>1</v>
      </c>
      <c r="E14" s="226">
        <v>3</v>
      </c>
      <c r="F14" s="227">
        <v>8</v>
      </c>
      <c r="G14" s="223">
        <v>2</v>
      </c>
      <c r="H14" s="228">
        <v>7</v>
      </c>
      <c r="I14" s="226">
        <v>2</v>
      </c>
      <c r="J14" s="225">
        <v>1</v>
      </c>
      <c r="K14" s="226">
        <v>1</v>
      </c>
      <c r="L14" s="229">
        <v>1</v>
      </c>
      <c r="M14" s="273"/>
      <c r="N14" s="192">
        <f ca="1">OFFSET(Очки!$A$3,F14,D14+QUOTIENT(MAX($C$34-11,0), 2)*4)</f>
        <v>10.5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10.5</v>
      </c>
      <c r="S14" s="188">
        <f ca="1">IF(I14&lt;H14,OFFSET(IF(OR($C$34=11,$C$34=12),Очки!$B$17,Очки!$O$18),2+H14-I14,IF(G14=2,12,13-H14)),0)</f>
        <v>3.5</v>
      </c>
      <c r="T14" s="188"/>
      <c r="U14" s="263">
        <v>-7</v>
      </c>
      <c r="V14" s="192">
        <f ca="1">OFFSET(Очки!$A$3,L14,J14+QUOTIENT(MAX($C$34-11,0), 2)*4)</f>
        <v>16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33.5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60</v>
      </c>
      <c r="C15" s="219">
        <v>20</v>
      </c>
      <c r="D15" s="225">
        <v>2</v>
      </c>
      <c r="E15" s="226">
        <v>6</v>
      </c>
      <c r="F15" s="227">
        <v>3</v>
      </c>
      <c r="G15" s="223">
        <v>2</v>
      </c>
      <c r="H15" s="228">
        <v>4</v>
      </c>
      <c r="I15" s="226">
        <v>3</v>
      </c>
      <c r="J15" s="225">
        <v>2</v>
      </c>
      <c r="K15" s="226">
        <v>5</v>
      </c>
      <c r="L15" s="229">
        <v>1</v>
      </c>
      <c r="M15" s="273"/>
      <c r="N15" s="192">
        <f ca="1">OFFSET(Очки!$A$3,F15,D15+QUOTIENT(MAX($C$34-11,0), 2)*4)</f>
        <v>9.5</v>
      </c>
      <c r="O15" s="188">
        <f ca="1">IF(F15&lt;E15,OFFSET(IF(OR($C$34=11,$C$34=12),Очки!$B$17,Очки!$O$18),2+E15-F15,IF(D15=2,12,13-E15)),0)</f>
        <v>2.1</v>
      </c>
      <c r="P15" s="188"/>
      <c r="Q15" s="263">
        <v>-5</v>
      </c>
      <c r="R15" s="192">
        <f ca="1">OFFSET(Очки!$A$3,I15,G15+QUOTIENT(MAX($C$34-11,0), 2)*4)</f>
        <v>9.5</v>
      </c>
      <c r="S15" s="188">
        <f ca="1">IF(I15&lt;H15,OFFSET(IF(OR($C$34=11,$C$34=12),Очки!$B$17,Очки!$O$18),2+H15-I15,IF(G15=2,12,13-H15)),0)</f>
        <v>0.7</v>
      </c>
      <c r="T15" s="188"/>
      <c r="U15" s="263"/>
      <c r="V15" s="192">
        <f ca="1">OFFSET(Очки!$A$3,L15,J15+QUOTIENT(MAX($C$34-11,0), 2)*4)</f>
        <v>11.5</v>
      </c>
      <c r="W15" s="188">
        <f ca="1">IF(L15&lt;K15,OFFSET(IF(OR($C$34=11,$C$34=12),Очки!$B$17,Очки!$O$18),2+K15-L15,IF(J15=2,12,13-K15)),0)</f>
        <v>2.8</v>
      </c>
      <c r="X15" s="188">
        <v>2</v>
      </c>
      <c r="Y15" s="189"/>
      <c r="Z15" s="136"/>
      <c r="AA15" s="137"/>
      <c r="AB15" s="183">
        <f t="shared" ca="1" si="0"/>
        <v>33.1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4" t="s">
        <v>64</v>
      </c>
      <c r="C16" s="219"/>
      <c r="D16" s="225">
        <v>1</v>
      </c>
      <c r="E16" s="226">
        <v>2</v>
      </c>
      <c r="F16" s="227">
        <v>4</v>
      </c>
      <c r="G16" s="223">
        <v>1</v>
      </c>
      <c r="H16" s="228">
        <v>3</v>
      </c>
      <c r="I16" s="226">
        <v>6</v>
      </c>
      <c r="J16" s="222">
        <v>2</v>
      </c>
      <c r="K16" s="226">
        <v>7</v>
      </c>
      <c r="L16" s="229">
        <v>3</v>
      </c>
      <c r="M16" s="273"/>
      <c r="N16" s="192">
        <f ca="1">OFFSET(Очки!$A$3,F16,D16+QUOTIENT(MAX($C$34-11,0), 2)*4)</f>
        <v>13</v>
      </c>
      <c r="O16" s="188">
        <f ca="1">IF(F16&lt;E16,OFFSET(IF(OR($C$34=11,$C$34=12),Очки!$B$17,Очки!$O$18),2+E16-F16,IF(D16=2,12,13-E16)),0)</f>
        <v>0</v>
      </c>
      <c r="P16" s="188"/>
      <c r="Q16" s="263"/>
      <c r="R16" s="192">
        <f ca="1">OFFSET(Очки!$A$3,I16,G16+QUOTIENT(MAX($C$34-11,0), 2)*4)</f>
        <v>11.5</v>
      </c>
      <c r="S16" s="188">
        <f ca="1">IF(I16&lt;H16,OFFSET(IF(OR($C$34=11,$C$34=12),Очки!$B$17,Очки!$O$18),2+H16-I16,IF(G16=2,12,13-H16)),0)</f>
        <v>0</v>
      </c>
      <c r="T16" s="188"/>
      <c r="U16" s="263">
        <v>-7</v>
      </c>
      <c r="V16" s="192">
        <f ca="1">OFFSET(Очки!$A$3,L16,J16+QUOTIENT(MAX($C$34-11,0), 2)*4)</f>
        <v>9.5</v>
      </c>
      <c r="W16" s="188">
        <f ca="1">IF(L16&lt;K16,OFFSET(IF(OR($C$34=11,$C$34=12),Очки!$B$17,Очки!$O$18),2+K16-L16,IF(J16=2,12,13-K16)),0)</f>
        <v>2.8</v>
      </c>
      <c r="X16" s="188">
        <v>1</v>
      </c>
      <c r="Y16" s="189"/>
      <c r="Z16" s="136"/>
      <c r="AA16" s="137"/>
      <c r="AB16" s="183">
        <f t="shared" ca="1" si="0"/>
        <v>30.8</v>
      </c>
      <c r="AD16" s="127"/>
    </row>
    <row r="17" spans="1:30" ht="15.75" x14ac:dyDescent="0.25">
      <c r="A17" s="280">
        <f ca="1">RANK(AB17,AB$6:OFFSET(AB$6,0,0,COUNTA(B$6:B$33)))</f>
        <v>12</v>
      </c>
      <c r="B17" s="285" t="s">
        <v>54</v>
      </c>
      <c r="C17" s="219"/>
      <c r="D17" s="225">
        <v>2</v>
      </c>
      <c r="E17" s="226">
        <v>3</v>
      </c>
      <c r="F17" s="227">
        <v>5</v>
      </c>
      <c r="G17" s="223">
        <v>2</v>
      </c>
      <c r="H17" s="228">
        <v>2</v>
      </c>
      <c r="I17" s="226">
        <v>1</v>
      </c>
      <c r="J17" s="222">
        <v>2</v>
      </c>
      <c r="K17" s="226">
        <v>3</v>
      </c>
      <c r="L17" s="229">
        <v>5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11.5</v>
      </c>
      <c r="S17" s="188">
        <f ca="1">IF(I17&lt;H17,OFFSET(IF(OR($C$34=11,$C$34=12),Очки!$B$17,Очки!$O$18),2+H17-I17,IF(G17=2,12,13-H17)),0)</f>
        <v>0.7</v>
      </c>
      <c r="T17" s="188"/>
      <c r="U17" s="263"/>
      <c r="V17" s="192">
        <f ca="1">OFFSET(Очки!$A$3,L17,J17+QUOTIENT(MAX($C$34-11,0), 2)*4)</f>
        <v>7.5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27.2</v>
      </c>
      <c r="AD17" s="127"/>
    </row>
    <row r="18" spans="1:30" ht="15.75" x14ac:dyDescent="0.25">
      <c r="A18" s="280">
        <f ca="1">RANK(AB18,AB$6:OFFSET(AB$6,0,0,COUNTA(B$6:B$33)))</f>
        <v>13</v>
      </c>
      <c r="B18" s="283" t="s">
        <v>57</v>
      </c>
      <c r="C18" s="219"/>
      <c r="D18" s="225">
        <v>2</v>
      </c>
      <c r="E18" s="226">
        <v>2</v>
      </c>
      <c r="F18" s="227">
        <v>1</v>
      </c>
      <c r="G18" s="223">
        <v>2</v>
      </c>
      <c r="H18" s="228">
        <v>3</v>
      </c>
      <c r="I18" s="226">
        <v>5</v>
      </c>
      <c r="J18" s="225">
        <v>2</v>
      </c>
      <c r="K18" s="226">
        <v>2</v>
      </c>
      <c r="L18" s="229">
        <v>2</v>
      </c>
      <c r="M18" s="273"/>
      <c r="N18" s="192">
        <f ca="1">OFFSET(Очки!$A$3,F18,D18+QUOTIENT(MAX($C$34-11,0), 2)*4)</f>
        <v>11.5</v>
      </c>
      <c r="O18" s="188">
        <f ca="1">IF(F18&lt;E18,OFFSET(IF(OR($C$34=11,$C$34=12),Очки!$B$17,Очки!$O$18),2+E18-F18,IF(D18=2,12,13-E18)),0)</f>
        <v>0.7</v>
      </c>
      <c r="P18" s="188"/>
      <c r="Q18" s="263"/>
      <c r="R18" s="192">
        <f ca="1">OFFSET(Очки!$A$3,I18,G18+QUOTIENT(MAX($C$34-11,0), 2)*4)</f>
        <v>7.5</v>
      </c>
      <c r="S18" s="188">
        <f ca="1">IF(I18&lt;H18,OFFSET(IF(OR($C$34=11,$C$34=12),Очки!$B$17,Очки!$O$18),2+H18-I18,IF(G18=2,12,13-H18)),0)</f>
        <v>0</v>
      </c>
      <c r="T18" s="188"/>
      <c r="U18" s="263">
        <v>-5</v>
      </c>
      <c r="V18" s="192">
        <f ca="1">OFFSET(Очки!$A$3,L18,J18+QUOTIENT(MAX($C$34-11,0), 2)*4)</f>
        <v>10.5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25.2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67</v>
      </c>
      <c r="C19" s="219"/>
      <c r="D19" s="225">
        <v>2</v>
      </c>
      <c r="E19" s="226">
        <v>1</v>
      </c>
      <c r="F19" s="227">
        <v>5</v>
      </c>
      <c r="G19" s="223">
        <v>2</v>
      </c>
      <c r="H19" s="228">
        <v>1</v>
      </c>
      <c r="I19" s="226">
        <v>4</v>
      </c>
      <c r="J19" s="222">
        <v>2</v>
      </c>
      <c r="K19" s="226">
        <v>1</v>
      </c>
      <c r="L19" s="229">
        <v>5</v>
      </c>
      <c r="M19" s="273"/>
      <c r="N19" s="192">
        <f ca="1">OFFSET(Очки!$A$3,F19,D19+QUOTIENT(MAX($C$34-11,0), 2)*4)</f>
        <v>7.5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8.5</v>
      </c>
      <c r="S19" s="188">
        <f ca="1">IF(I19&lt;H19,OFFSET(IF(OR($C$34=11,$C$34=12),Очки!$B$17,Очки!$O$18),2+H19-I19,IF(G19=2,12,13-H19)),0)</f>
        <v>0</v>
      </c>
      <c r="T19" s="188"/>
      <c r="U19" s="263"/>
      <c r="V19" s="192">
        <f ca="1">OFFSET(Очки!$A$3,L19,J19+QUOTIENT(MAX($C$34-11,0), 2)*4)</f>
        <v>7.5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23.5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81</v>
      </c>
      <c r="C20" s="219">
        <v>12.5</v>
      </c>
      <c r="D20" s="225">
        <v>2</v>
      </c>
      <c r="E20" s="226">
        <v>4</v>
      </c>
      <c r="F20" s="227">
        <v>7</v>
      </c>
      <c r="G20" s="223">
        <v>2</v>
      </c>
      <c r="H20" s="228">
        <v>5</v>
      </c>
      <c r="I20" s="226">
        <v>7</v>
      </c>
      <c r="J20" s="225">
        <v>2</v>
      </c>
      <c r="K20" s="226">
        <v>4</v>
      </c>
      <c r="L20" s="229">
        <v>7</v>
      </c>
      <c r="M20" s="273"/>
      <c r="N20" s="192">
        <f ca="1">OFFSET(Очки!$A$3,F20,D20+QUOTIENT(MAX($C$34-11,0), 2)*4)</f>
        <v>6.5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6.5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6.5</v>
      </c>
      <c r="W20" s="188">
        <f ca="1">IF(L20&lt;K20,OFFSET(IF(OR($C$34=11,$C$34=12),Очки!$B$17,Очки!$O$18),2+K20-L20,IF(J20=2,12,13-K20)),0)</f>
        <v>0</v>
      </c>
      <c r="X20" s="188"/>
      <c r="Y20" s="189"/>
      <c r="Z20" s="136"/>
      <c r="AA20" s="137"/>
      <c r="AB20" s="183">
        <f t="shared" ca="1" si="0"/>
        <v>19.5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3">
    <cfRule type="expression" dxfId="17" priority="3">
      <formula>AND(E6&gt;F6,O6=0)</formula>
    </cfRule>
  </conditionalFormatting>
  <conditionalFormatting sqref="S6:S33">
    <cfRule type="expression" dxfId="16" priority="2">
      <formula>AND(H6&gt;I6,S6=0)</formula>
    </cfRule>
  </conditionalFormatting>
  <conditionalFormatting sqref="W6:W33">
    <cfRule type="expression" dxfId="15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9" sqref="B9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61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75" t="s">
        <v>42</v>
      </c>
      <c r="C6" s="286"/>
      <c r="D6" s="257">
        <v>1</v>
      </c>
      <c r="E6" s="258">
        <v>8</v>
      </c>
      <c r="F6" s="259">
        <v>6</v>
      </c>
      <c r="G6" s="260">
        <v>1</v>
      </c>
      <c r="H6" s="224">
        <v>9</v>
      </c>
      <c r="I6" s="258">
        <v>3</v>
      </c>
      <c r="J6" s="257">
        <v>1</v>
      </c>
      <c r="K6" s="258">
        <v>9</v>
      </c>
      <c r="L6" s="261">
        <v>4</v>
      </c>
      <c r="M6" s="272">
        <v>2</v>
      </c>
      <c r="N6" s="218">
        <f ca="1">OFFSET(Очки!$A$3,F6,D6+QUOTIENT(MAX($C$34-11,0), 2)*4)</f>
        <v>11.5</v>
      </c>
      <c r="O6" s="186">
        <f ca="1">IF(F6&lt;E6,OFFSET(IF(OR($C$34=11,$C$34=12),Очки!$B$17,Очки!$O$18),2+E6-F6,IF(D6=2,12,13-E6)),0)</f>
        <v>2.2999999999999998</v>
      </c>
      <c r="P6" s="186">
        <v>2.5</v>
      </c>
      <c r="Q6" s="262"/>
      <c r="R6" s="218">
        <f ca="1">OFFSET(Очки!$A$3,I6,G6+QUOTIENT(MAX($C$34-11,0), 2)*4)</f>
        <v>14</v>
      </c>
      <c r="S6" s="186">
        <f ca="1">IF(I6&lt;H6,OFFSET(IF(OR($C$34=11,$C$34=12),Очки!$B$17,Очки!$O$18),2+H6-I6,IF(G6=2,12,13-H6)),0)</f>
        <v>6.2</v>
      </c>
      <c r="T6" s="186">
        <v>2.5</v>
      </c>
      <c r="U6" s="262"/>
      <c r="V6" s="218">
        <f ca="1">OFFSET(Очки!$A$3,L6,J6+QUOTIENT(MAX($C$34-11,0), 2)*4)</f>
        <v>13</v>
      </c>
      <c r="W6" s="186">
        <f ca="1">IF(L6&lt;K6,OFFSET(IF(OR($C$34=11,$C$34=12),Очки!$B$17,Очки!$O$18),2+K6-L6,IF(J6=2,12,13-K6)),0)</f>
        <v>5.4</v>
      </c>
      <c r="X6" s="186">
        <v>2.5</v>
      </c>
      <c r="Y6" s="187"/>
      <c r="Z6" s="134"/>
      <c r="AA6" s="135"/>
      <c r="AB6" s="182">
        <f t="shared" ref="AB6:AB22" ca="1" si="0">SUM(M6:Y6)</f>
        <v>61.9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7" t="s">
        <v>84</v>
      </c>
      <c r="C7" s="219"/>
      <c r="D7" s="225">
        <v>1</v>
      </c>
      <c r="E7" s="226">
        <v>9</v>
      </c>
      <c r="F7" s="227">
        <v>6</v>
      </c>
      <c r="G7" s="223">
        <v>1</v>
      </c>
      <c r="H7" s="228">
        <v>1</v>
      </c>
      <c r="I7" s="226">
        <v>2</v>
      </c>
      <c r="J7" s="225">
        <v>1</v>
      </c>
      <c r="K7" s="226">
        <v>1</v>
      </c>
      <c r="L7" s="229">
        <v>5</v>
      </c>
      <c r="M7" s="273">
        <v>2.5</v>
      </c>
      <c r="N7" s="192">
        <f ca="1">OFFSET(Очки!$A$3,F7,D7+QUOTIENT(MAX($C$34-11,0), 2)*4)</f>
        <v>11.5</v>
      </c>
      <c r="O7" s="188">
        <f ca="1">IF(F7&lt;E7,OFFSET(IF(OR($C$34=11,$C$34=12),Очки!$B$17,Очки!$O$18),2+E7-F7,IF(D7=2,12,13-E7)),0)</f>
        <v>3.5</v>
      </c>
      <c r="P7" s="188"/>
      <c r="Q7" s="263"/>
      <c r="R7" s="192">
        <f ca="1">OFFSET(Очки!$A$3,I7,G7+QUOTIENT(MAX($C$34-11,0), 2)*4)</f>
        <v>15</v>
      </c>
      <c r="S7" s="188">
        <f ca="1">IF(I7&lt;H7,OFFSET(IF(OR($C$34=11,$C$34=12),Очки!$B$17,Очки!$O$18),2+H7-I7,IF(G7=2,12,13-H7)),0)</f>
        <v>0</v>
      </c>
      <c r="T7" s="188"/>
      <c r="U7" s="263"/>
      <c r="V7" s="192">
        <f ca="1">OFFSET(Очки!$A$3,L7,J7+QUOTIENT(MAX($C$34-11,0), 2)*4)</f>
        <v>12</v>
      </c>
      <c r="W7" s="188">
        <f ca="1">IF(L7&lt;K7,OFFSET(IF(OR($C$34=11,$C$34=12),Очки!$B$17,Очки!$O$18),2+K7-L7,IF(J7=2,12,13-K7)),0)</f>
        <v>0</v>
      </c>
      <c r="X7" s="188"/>
      <c r="Y7" s="189"/>
      <c r="Z7" s="136"/>
      <c r="AA7" s="137"/>
      <c r="AB7" s="183">
        <f t="shared" ca="1" si="0"/>
        <v>44.5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2" t="s">
        <v>73</v>
      </c>
      <c r="C8" s="219">
        <v>5</v>
      </c>
      <c r="D8" s="225">
        <v>1</v>
      </c>
      <c r="E8" s="226">
        <v>6</v>
      </c>
      <c r="F8" s="227">
        <v>5</v>
      </c>
      <c r="G8" s="223">
        <v>1</v>
      </c>
      <c r="H8" s="228">
        <v>6</v>
      </c>
      <c r="I8" s="226">
        <v>7</v>
      </c>
      <c r="J8" s="225">
        <v>1</v>
      </c>
      <c r="K8" s="226">
        <v>3</v>
      </c>
      <c r="L8" s="229">
        <v>3</v>
      </c>
      <c r="M8" s="273">
        <v>1</v>
      </c>
      <c r="N8" s="192">
        <f ca="1">OFFSET(Очки!$A$3,F8,D8+QUOTIENT(MAX($C$34-11,0), 2)*4)</f>
        <v>12</v>
      </c>
      <c r="O8" s="188">
        <f ca="1">IF(F8&lt;E8,OFFSET(IF(OR($C$34=11,$C$34=12),Очки!$B$17,Очки!$O$18),2+E8-F8,IF(D8=2,12,13-E8)),0)</f>
        <v>1</v>
      </c>
      <c r="P8" s="188">
        <v>0.5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14</v>
      </c>
      <c r="W8" s="188">
        <f ca="1">IF(L8&lt;K8,OFFSET(IF(OR($C$34=11,$C$34=12),Очки!$B$17,Очки!$O$18),2+K8-L8,IF(J8=2,12,13-K8)),0)</f>
        <v>0</v>
      </c>
      <c r="X8" s="188">
        <v>2</v>
      </c>
      <c r="Y8" s="189"/>
      <c r="Z8" s="136"/>
      <c r="AA8" s="137"/>
      <c r="AB8" s="183">
        <f t="shared" ca="1" si="0"/>
        <v>41.5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49</v>
      </c>
      <c r="C9" s="219"/>
      <c r="D9" s="225">
        <v>2</v>
      </c>
      <c r="E9" s="226">
        <v>6</v>
      </c>
      <c r="F9" s="227">
        <v>3</v>
      </c>
      <c r="G9" s="223">
        <v>1</v>
      </c>
      <c r="H9" s="228">
        <v>7</v>
      </c>
      <c r="I9" s="226">
        <v>7</v>
      </c>
      <c r="J9" s="225">
        <v>1</v>
      </c>
      <c r="K9" s="226">
        <v>4</v>
      </c>
      <c r="L9" s="229">
        <v>1</v>
      </c>
      <c r="M9" s="273"/>
      <c r="N9" s="192">
        <f ca="1">OFFSET(Очки!$A$3,F9,D9+QUOTIENT(MAX($C$34-11,0), 2)*4)</f>
        <v>9</v>
      </c>
      <c r="O9" s="188">
        <f ca="1">IF(F9&lt;E9,OFFSET(IF(OR($C$34=11,$C$34=12),Очки!$B$17,Очки!$O$18),2+E9-F9,IF(D9=2,12,13-E9)),0)</f>
        <v>2.1</v>
      </c>
      <c r="P9" s="188">
        <v>1</v>
      </c>
      <c r="Q9" s="263"/>
      <c r="R9" s="192">
        <f ca="1">OFFSET(Очки!$A$3,I9,G9+QUOTIENT(MAX($C$34-11,0), 2)*4)</f>
        <v>11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16</v>
      </c>
      <c r="W9" s="188">
        <f ca="1">IF(L9&lt;K9,OFFSET(IF(OR($C$34=11,$C$34=12),Очки!$B$17,Очки!$O$18),2+K9-L9,IF(J9=2,12,13-K9)),0)</f>
        <v>2.2000000000000002</v>
      </c>
      <c r="X9" s="188"/>
      <c r="Y9" s="189"/>
      <c r="Z9" s="136"/>
      <c r="AA9" s="137"/>
      <c r="AB9" s="183">
        <f t="shared" ca="1" si="0"/>
        <v>41.300000000000004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3" t="s">
        <v>52</v>
      </c>
      <c r="C10" s="219"/>
      <c r="D10" s="225">
        <v>1</v>
      </c>
      <c r="E10" s="226">
        <v>5</v>
      </c>
      <c r="F10" s="227">
        <v>9</v>
      </c>
      <c r="G10" s="223">
        <v>1</v>
      </c>
      <c r="H10" s="228">
        <v>2</v>
      </c>
      <c r="I10" s="226">
        <v>4</v>
      </c>
      <c r="J10" s="225">
        <v>1</v>
      </c>
      <c r="K10" s="226">
        <v>2</v>
      </c>
      <c r="L10" s="229">
        <v>2</v>
      </c>
      <c r="M10" s="273">
        <v>0.5</v>
      </c>
      <c r="N10" s="192">
        <f ca="1">OFFSET(Очки!$A$3,F10,D10+QUOTIENT(MAX($C$34-11,0), 2)*4)</f>
        <v>10</v>
      </c>
      <c r="O10" s="188">
        <f ca="1">IF(F10&lt;E10,OFFSET(IF(OR($C$34=11,$C$34=12),Очки!$B$17,Очки!$O$18),2+E10-F10,IF(D10=2,12,13-E10)),0)</f>
        <v>0</v>
      </c>
      <c r="P10" s="188"/>
      <c r="Q10" s="263"/>
      <c r="R10" s="192">
        <f ca="1">OFFSET(Очки!$A$3,I10,G10+QUOTIENT(MAX($C$34-11,0), 2)*4)</f>
        <v>13</v>
      </c>
      <c r="S10" s="188">
        <f ca="1">IF(I10&lt;H10,OFFSET(IF(OR($C$34=11,$C$34=12),Очки!$B$17,Очки!$O$18),2+H10-I10,IF(G10=2,12,13-H10)),0)</f>
        <v>0</v>
      </c>
      <c r="T10" s="188"/>
      <c r="U10" s="263"/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0</v>
      </c>
      <c r="X10" s="188">
        <v>1.5</v>
      </c>
      <c r="Y10" s="189"/>
      <c r="Z10" s="136"/>
      <c r="AA10" s="137"/>
      <c r="AB10" s="183">
        <f t="shared" ca="1" si="0"/>
        <v>40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3" t="s">
        <v>58</v>
      </c>
      <c r="C11" s="219">
        <v>5</v>
      </c>
      <c r="D11" s="225">
        <v>2</v>
      </c>
      <c r="E11" s="226">
        <v>4</v>
      </c>
      <c r="F11" s="227">
        <v>4</v>
      </c>
      <c r="G11" s="223">
        <v>1</v>
      </c>
      <c r="H11" s="228">
        <v>3</v>
      </c>
      <c r="I11" s="226">
        <v>1</v>
      </c>
      <c r="J11" s="225">
        <v>1</v>
      </c>
      <c r="K11" s="226">
        <v>7</v>
      </c>
      <c r="L11" s="229">
        <v>8</v>
      </c>
      <c r="M11" s="273"/>
      <c r="N11" s="192">
        <f ca="1">OFFSET(Очки!$A$3,F11,D11+QUOTIENT(MAX($C$34-11,0), 2)*4)</f>
        <v>8</v>
      </c>
      <c r="O11" s="188">
        <f ca="1">IF(F11&lt;E11,OFFSET(IF(OR($C$34=11,$C$34=12),Очки!$B$17,Очки!$O$18),2+E11-F11,IF(D11=2,12,13-E11)),0)</f>
        <v>0</v>
      </c>
      <c r="P11" s="188"/>
      <c r="Q11" s="263"/>
      <c r="R11" s="192">
        <f ca="1">OFFSET(Очки!$A$3,I11,G11+QUOTIENT(MAX($C$34-11,0), 2)*4)</f>
        <v>16</v>
      </c>
      <c r="S11" s="188">
        <f ca="1">IF(I11&lt;H11,OFFSET(IF(OR($C$34=11,$C$34=12),Очки!$B$17,Очки!$O$18),2+H11-I11,IF(G11=2,12,13-H11)),0)</f>
        <v>1.4</v>
      </c>
      <c r="T11" s="188">
        <v>1.5</v>
      </c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0</v>
      </c>
      <c r="X11" s="188">
        <v>1</v>
      </c>
      <c r="Y11" s="189"/>
      <c r="Z11" s="136"/>
      <c r="AA11" s="137"/>
      <c r="AB11" s="183">
        <f t="shared" ca="1" si="0"/>
        <v>38.4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4" t="s">
        <v>50</v>
      </c>
      <c r="C12" s="281"/>
      <c r="D12" s="222">
        <v>1</v>
      </c>
      <c r="E12" s="317">
        <v>2</v>
      </c>
      <c r="F12" s="318">
        <v>2</v>
      </c>
      <c r="G12" s="319">
        <v>2</v>
      </c>
      <c r="H12" s="320">
        <v>3</v>
      </c>
      <c r="I12" s="317">
        <v>2</v>
      </c>
      <c r="J12" s="222">
        <v>1</v>
      </c>
      <c r="K12" s="317">
        <v>5</v>
      </c>
      <c r="L12" s="321">
        <v>6</v>
      </c>
      <c r="M12" s="322"/>
      <c r="N12" s="323">
        <f ca="1">OFFSET(Очки!$A$3,F12,D12+QUOTIENT(MAX($C$34-11,0), 2)*4)</f>
        <v>15</v>
      </c>
      <c r="O12" s="324">
        <f ca="1">IF(F12&lt;E12,OFFSET(IF(OR($C$34=11,$C$34=12),Очки!$B$17,Очки!$O$18),2+E12-F12,IF(D12=2,12,13-E12)),0)</f>
        <v>0</v>
      </c>
      <c r="P12" s="324"/>
      <c r="Q12" s="325"/>
      <c r="R12" s="323">
        <f ca="1">OFFSET(Очки!$A$3,I12,G12+QUOTIENT(MAX($C$34-11,0), 2)*4)</f>
        <v>10</v>
      </c>
      <c r="S12" s="324">
        <f ca="1">IF(I12&lt;H12,OFFSET(IF(OR($C$34=11,$C$34=12),Очки!$B$17,Очки!$O$18),2+H12-I12,IF(G12=2,12,13-H12)),0)</f>
        <v>0.7</v>
      </c>
      <c r="T12" s="324">
        <v>0.5</v>
      </c>
      <c r="U12" s="325"/>
      <c r="V12" s="323">
        <f ca="1">OFFSET(Очки!$A$3,L12,J12+QUOTIENT(MAX($C$34-11,0), 2)*4)</f>
        <v>11.5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37.700000000000003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3" t="s">
        <v>43</v>
      </c>
      <c r="C13" s="219">
        <v>15</v>
      </c>
      <c r="D13" s="225">
        <v>1</v>
      </c>
      <c r="E13" s="226">
        <v>3</v>
      </c>
      <c r="F13" s="227">
        <v>3</v>
      </c>
      <c r="G13" s="223">
        <v>1</v>
      </c>
      <c r="H13" s="228">
        <v>8</v>
      </c>
      <c r="I13" s="226">
        <v>6</v>
      </c>
      <c r="J13" s="225">
        <v>1</v>
      </c>
      <c r="K13" s="226">
        <v>6</v>
      </c>
      <c r="L13" s="229">
        <v>9</v>
      </c>
      <c r="M13" s="273"/>
      <c r="N13" s="192">
        <f ca="1">OFFSET(Очки!$A$3,F13,D13+QUOTIENT(MAX($C$34-11,0), 2)*4)</f>
        <v>14</v>
      </c>
      <c r="O13" s="188">
        <f ca="1">IF(F13&lt;E13,OFFSET(IF(OR($C$34=11,$C$34=12),Очки!$B$17,Очки!$O$18),2+E13-F13,IF(D13=2,12,13-E13)),0)</f>
        <v>0</v>
      </c>
      <c r="P13" s="188">
        <v>2</v>
      </c>
      <c r="Q13" s="263">
        <v>-7</v>
      </c>
      <c r="R13" s="192">
        <f ca="1">OFFSET(Очки!$A$3,I13,G13+QUOTIENT(MAX($C$34-11,0), 2)*4)</f>
        <v>11.5</v>
      </c>
      <c r="S13" s="188">
        <f ca="1">IF(I13&lt;H13,OFFSET(IF(OR($C$34=11,$C$34=12),Очки!$B$17,Очки!$O$18),2+H13-I13,IF(G13=2,12,13-H13)),0)</f>
        <v>2.2999999999999998</v>
      </c>
      <c r="T13" s="188">
        <v>1</v>
      </c>
      <c r="U13" s="263"/>
      <c r="V13" s="192">
        <f ca="1">OFFSET(Очки!$A$3,L13,J13+QUOTIENT(MAX($C$34-11,0), 2)*4)</f>
        <v>10</v>
      </c>
      <c r="W13" s="188">
        <f ca="1">IF(L13&lt;K13,OFFSET(IF(OR($C$34=11,$C$34=12),Очки!$B$17,Очки!$O$18),2+K13-L13,IF(J13=2,12,13-K13)),0)</f>
        <v>0</v>
      </c>
      <c r="X13" s="188">
        <v>0.5</v>
      </c>
      <c r="Y13" s="189"/>
      <c r="Z13" s="136"/>
      <c r="AA13" s="137"/>
      <c r="AB13" s="183">
        <f t="shared" ca="1" si="0"/>
        <v>34.299999999999997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4" t="s">
        <v>64</v>
      </c>
      <c r="C14" s="219"/>
      <c r="D14" s="225">
        <v>1</v>
      </c>
      <c r="E14" s="226">
        <v>1</v>
      </c>
      <c r="F14" s="227">
        <v>1</v>
      </c>
      <c r="G14" s="223">
        <v>2</v>
      </c>
      <c r="H14" s="228">
        <v>6</v>
      </c>
      <c r="I14" s="226">
        <v>4</v>
      </c>
      <c r="J14" s="225">
        <v>2</v>
      </c>
      <c r="K14" s="226">
        <v>5</v>
      </c>
      <c r="L14" s="229">
        <v>6</v>
      </c>
      <c r="M14" s="273"/>
      <c r="N14" s="192">
        <f ca="1">OFFSET(Очки!$A$3,F14,D14+QUOTIENT(MAX($C$34-11,0), 2)*4)</f>
        <v>16</v>
      </c>
      <c r="O14" s="188">
        <f ca="1">IF(F14&lt;E14,OFFSET(IF(OR($C$34=11,$C$34=12),Очки!$B$17,Очки!$O$18),2+E14-F14,IF(D14=2,12,13-E14)),0)</f>
        <v>0</v>
      </c>
      <c r="P14" s="188">
        <v>1.5</v>
      </c>
      <c r="Q14" s="263"/>
      <c r="R14" s="192">
        <f ca="1">OFFSET(Очки!$A$3,I14,G14+QUOTIENT(MAX($C$34-11,0), 2)*4)</f>
        <v>8</v>
      </c>
      <c r="S14" s="188">
        <f ca="1">IF(I14&lt;H14,OFFSET(IF(OR($C$34=11,$C$34=12),Очки!$B$17,Очки!$O$18),2+H14-I14,IF(G14=2,12,13-H14)),0)</f>
        <v>1.4</v>
      </c>
      <c r="T14" s="188"/>
      <c r="U14" s="263"/>
      <c r="V14" s="192">
        <f ca="1">OFFSET(Очки!$A$3,L14,J14+QUOTIENT(MAX($C$34-11,0), 2)*4)</f>
        <v>6.5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33.4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74</v>
      </c>
      <c r="C15" s="219"/>
      <c r="D15" s="225">
        <v>1</v>
      </c>
      <c r="E15" s="226">
        <v>4</v>
      </c>
      <c r="F15" s="227">
        <v>4</v>
      </c>
      <c r="G15" s="223">
        <v>1</v>
      </c>
      <c r="H15" s="228">
        <v>4</v>
      </c>
      <c r="I15" s="226">
        <v>5</v>
      </c>
      <c r="J15" s="225">
        <v>2</v>
      </c>
      <c r="K15" s="226">
        <v>6</v>
      </c>
      <c r="L15" s="229">
        <v>3</v>
      </c>
      <c r="M15" s="273"/>
      <c r="N15" s="192">
        <f ca="1">OFFSET(Очки!$A$3,F15,D15+QUOTIENT(MAX($C$34-11,0), 2)*4)</f>
        <v>13</v>
      </c>
      <c r="O15" s="188">
        <f ca="1">IF(F15&lt;E15,OFFSET(IF(OR($C$34=11,$C$34=12),Очки!$B$17,Очки!$O$18),2+E15-F15,IF(D15=2,12,13-E15)),0)</f>
        <v>0</v>
      </c>
      <c r="P15" s="188"/>
      <c r="Q15" s="263"/>
      <c r="R15" s="192">
        <f ca="1">OFFSET(Очки!$A$3,I15,G15+QUOTIENT(MAX($C$34-11,0), 2)*4)</f>
        <v>12</v>
      </c>
      <c r="S15" s="188">
        <f ca="1">IF(I15&lt;H15,OFFSET(IF(OR($C$34=11,$C$34=12),Очки!$B$17,Очки!$O$18),2+H15-I15,IF(G15=2,12,13-H15)),0)</f>
        <v>0</v>
      </c>
      <c r="T15" s="188"/>
      <c r="U15" s="263">
        <v>-5</v>
      </c>
      <c r="V15" s="192">
        <f ca="1">OFFSET(Очки!$A$3,L15,J15+QUOTIENT(MAX($C$34-11,0), 2)*4)</f>
        <v>9</v>
      </c>
      <c r="W15" s="188">
        <f ca="1">IF(L15&lt;K15,OFFSET(IF(OR($C$34=11,$C$34=12),Очки!$B$17,Очки!$O$18),2+K15-L15,IF(J15=2,12,13-K15)),0)</f>
        <v>2.1</v>
      </c>
      <c r="X15" s="188"/>
      <c r="Y15" s="189"/>
      <c r="Z15" s="136"/>
      <c r="AA15" s="137"/>
      <c r="AB15" s="183">
        <f t="shared" ca="1" si="0"/>
        <v>31.1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3" t="s">
        <v>82</v>
      </c>
      <c r="C16" s="219">
        <v>10</v>
      </c>
      <c r="D16" s="225">
        <v>1</v>
      </c>
      <c r="E16" s="226">
        <v>7</v>
      </c>
      <c r="F16" s="227">
        <v>7</v>
      </c>
      <c r="G16" s="223">
        <v>2</v>
      </c>
      <c r="H16" s="228">
        <v>8</v>
      </c>
      <c r="I16" s="226">
        <v>6</v>
      </c>
      <c r="J16" s="222">
        <v>1</v>
      </c>
      <c r="K16" s="226">
        <v>8</v>
      </c>
      <c r="L16" s="229">
        <v>7</v>
      </c>
      <c r="M16" s="273">
        <v>1.5</v>
      </c>
      <c r="N16" s="192">
        <f ca="1">OFFSET(Очки!$A$3,F16,D16+QUOTIENT(MAX($C$34-11,0), 2)*4)</f>
        <v>11</v>
      </c>
      <c r="O16" s="188">
        <f ca="1">IF(F16&lt;E16,OFFSET(IF(OR($C$34=11,$C$34=12),Очки!$B$17,Очки!$O$18),2+E16-F16,IF(D16=2,12,13-E16)),0)</f>
        <v>0</v>
      </c>
      <c r="P16" s="188"/>
      <c r="Q16" s="263">
        <v>-4</v>
      </c>
      <c r="R16" s="192">
        <f ca="1">OFFSET(Очки!$A$3,I16,G16+QUOTIENT(MAX($C$34-11,0), 2)*4)</f>
        <v>6.5</v>
      </c>
      <c r="S16" s="188">
        <f ca="1">IF(I16&lt;H16,OFFSET(IF(OR($C$34=11,$C$34=12),Очки!$B$17,Очки!$O$18),2+H16-I16,IF(G16=2,12,13-H16)),0)</f>
        <v>1.4</v>
      </c>
      <c r="T16" s="188">
        <v>2</v>
      </c>
      <c r="U16" s="263"/>
      <c r="V16" s="192">
        <f ca="1">OFFSET(Очки!$A$3,L16,J16+QUOTIENT(MAX($C$34-11,0), 2)*4)</f>
        <v>11</v>
      </c>
      <c r="W16" s="188">
        <f ca="1">IF(L16&lt;K16,OFFSET(IF(OR($C$34=11,$C$34=12),Очки!$B$17,Очки!$O$18),2+K16-L16,IF(J16=2,12,13-K16)),0)</f>
        <v>1.2</v>
      </c>
      <c r="X16" s="188"/>
      <c r="Y16" s="189"/>
      <c r="Z16" s="136"/>
      <c r="AA16" s="137"/>
      <c r="AB16" s="183">
        <f t="shared" ca="1" si="0"/>
        <v>30.599999999999998</v>
      </c>
      <c r="AD16" s="127"/>
    </row>
    <row r="17" spans="1:30" ht="15.75" x14ac:dyDescent="0.25">
      <c r="A17" s="280">
        <f ca="1">RANK(AB17,AB$6:OFFSET(AB$6,0,0,COUNTA(B$6:B$33)))</f>
        <v>12</v>
      </c>
      <c r="B17" s="282" t="s">
        <v>77</v>
      </c>
      <c r="C17" s="219"/>
      <c r="D17" s="225">
        <v>2</v>
      </c>
      <c r="E17" s="226">
        <v>2</v>
      </c>
      <c r="F17" s="227">
        <v>1</v>
      </c>
      <c r="G17" s="223">
        <v>2</v>
      </c>
      <c r="H17" s="228">
        <v>5</v>
      </c>
      <c r="I17" s="226">
        <v>7</v>
      </c>
      <c r="J17" s="222">
        <v>2</v>
      </c>
      <c r="K17" s="226">
        <v>4</v>
      </c>
      <c r="L17" s="229">
        <v>2</v>
      </c>
      <c r="M17" s="273"/>
      <c r="N17" s="192">
        <f ca="1">OFFSET(Очки!$A$3,F17,D17+QUOTIENT(MAX($C$34-11,0), 2)*4)</f>
        <v>11</v>
      </c>
      <c r="O17" s="188">
        <f ca="1">IF(F17&lt;E17,OFFSET(IF(OR($C$34=11,$C$34=12),Очки!$B$17,Очки!$O$18),2+E17-F17,IF(D17=2,12,13-E17)),0)</f>
        <v>0.7</v>
      </c>
      <c r="P17" s="188"/>
      <c r="Q17" s="263"/>
      <c r="R17" s="192">
        <f ca="1">OFFSET(Очки!$A$3,I17,G17+QUOTIENT(MAX($C$34-11,0), 2)*4)</f>
        <v>6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</v>
      </c>
      <c r="W17" s="188">
        <f ca="1">IF(L17&lt;K17,OFFSET(IF(OR($C$34=11,$C$34=12),Очки!$B$17,Очки!$O$18),2+K17-L17,IF(J17=2,12,13-K17)),0)</f>
        <v>1.4</v>
      </c>
      <c r="X17" s="188"/>
      <c r="Y17" s="189"/>
      <c r="Z17" s="136"/>
      <c r="AA17" s="137"/>
      <c r="AB17" s="183">
        <f t="shared" ca="1" si="0"/>
        <v>29.099999999999998</v>
      </c>
      <c r="AD17" s="127"/>
    </row>
    <row r="18" spans="1:30" ht="15.75" x14ac:dyDescent="0.25">
      <c r="A18" s="280">
        <f ca="1">RANK(AB18,AB$6:OFFSET(AB$6,0,0,COUNTA(B$6:B$33)))</f>
        <v>13</v>
      </c>
      <c r="B18" s="284" t="s">
        <v>57</v>
      </c>
      <c r="C18" s="219"/>
      <c r="D18" s="225">
        <v>2</v>
      </c>
      <c r="E18" s="226">
        <v>3</v>
      </c>
      <c r="F18" s="227">
        <v>2</v>
      </c>
      <c r="G18" s="223">
        <v>2</v>
      </c>
      <c r="H18" s="228">
        <v>4</v>
      </c>
      <c r="I18" s="226">
        <v>3</v>
      </c>
      <c r="J18" s="225">
        <v>2</v>
      </c>
      <c r="K18" s="226">
        <v>2</v>
      </c>
      <c r="L18" s="229">
        <v>1</v>
      </c>
      <c r="M18" s="273"/>
      <c r="N18" s="192">
        <f ca="1">OFFSET(Очки!$A$3,F18,D18+QUOTIENT(MAX($C$34-11,0), 2)*4)</f>
        <v>10</v>
      </c>
      <c r="O18" s="188">
        <f ca="1">IF(F18&lt;E18,OFFSET(IF(OR($C$34=11,$C$34=12),Очки!$B$17,Очки!$O$18),2+E18-F18,IF(D18=2,12,13-E18)),0)</f>
        <v>0.7</v>
      </c>
      <c r="P18" s="188"/>
      <c r="Q18" s="263">
        <v>-5</v>
      </c>
      <c r="R18" s="192">
        <f ca="1">OFFSET(Очки!$A$3,I18,G18+QUOTIENT(MAX($C$34-11,0), 2)*4)</f>
        <v>9</v>
      </c>
      <c r="S18" s="188">
        <f ca="1">IF(I18&lt;H18,OFFSET(IF(OR($C$34=11,$C$34=12),Очки!$B$17,Очки!$O$18),2+H18-I18,IF(G18=2,12,13-H18)),0)</f>
        <v>0.7</v>
      </c>
      <c r="T18" s="188"/>
      <c r="U18" s="263"/>
      <c r="V18" s="192">
        <f ca="1">OFFSET(Очки!$A$3,L18,J18+QUOTIENT(MAX($C$34-11,0), 2)*4)</f>
        <v>11</v>
      </c>
      <c r="W18" s="188">
        <f ca="1">IF(L18&lt;K18,OFFSET(IF(OR($C$34=11,$C$34=12),Очки!$B$17,Очки!$O$18),2+K18-L18,IF(J18=2,12,13-K18)),0)</f>
        <v>0.7</v>
      </c>
      <c r="X18" s="188"/>
      <c r="Y18" s="189"/>
      <c r="Z18" s="136"/>
      <c r="AA18" s="137"/>
      <c r="AB18" s="183">
        <f t="shared" ca="1" si="0"/>
        <v>27.099999999999998</v>
      </c>
      <c r="AD18" s="127"/>
    </row>
    <row r="19" spans="1:30" ht="15.75" x14ac:dyDescent="0.25">
      <c r="A19" s="280">
        <f ca="1">RANK(AB19,AB$6:OFFSET(AB$6,0,0,COUNTA(B$6:B$33)))</f>
        <v>14</v>
      </c>
      <c r="B19" s="283" t="s">
        <v>89</v>
      </c>
      <c r="C19" s="219">
        <v>7.5</v>
      </c>
      <c r="D19" s="225">
        <v>2</v>
      </c>
      <c r="E19" s="226">
        <v>8</v>
      </c>
      <c r="F19" s="227">
        <v>6</v>
      </c>
      <c r="G19" s="223">
        <v>2</v>
      </c>
      <c r="H19" s="228">
        <v>2</v>
      </c>
      <c r="I19" s="226">
        <v>1</v>
      </c>
      <c r="J19" s="222">
        <v>2</v>
      </c>
      <c r="K19" s="226">
        <v>3</v>
      </c>
      <c r="L19" s="229">
        <v>7</v>
      </c>
      <c r="M19" s="273"/>
      <c r="N19" s="192">
        <f ca="1">OFFSET(Очки!$A$3,F19,D19+QUOTIENT(MAX($C$34-11,0), 2)*4)</f>
        <v>6.5</v>
      </c>
      <c r="O19" s="188">
        <f ca="1">IF(F19&lt;E19,OFFSET(IF(OR($C$34=11,$C$34=12),Очки!$B$17,Очки!$O$18),2+E19-F19,IF(D19=2,12,13-E19)),0)</f>
        <v>1.4</v>
      </c>
      <c r="P19" s="188"/>
      <c r="Q19" s="263"/>
      <c r="R19" s="192">
        <f ca="1">OFFSET(Очки!$A$3,I19,G19+QUOTIENT(MAX($C$34-11,0), 2)*4)</f>
        <v>11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6</v>
      </c>
      <c r="W19" s="188">
        <f ca="1">IF(L19&lt;K19,OFFSET(IF(OR($C$34=11,$C$34=12),Очки!$B$17,Очки!$O$18),2+K19-L19,IF(J19=2,12,13-K19)),0)</f>
        <v>0</v>
      </c>
      <c r="X19" s="188"/>
      <c r="Y19" s="189"/>
      <c r="Z19" s="136"/>
      <c r="AA19" s="137"/>
      <c r="AB19" s="183">
        <f t="shared" ca="1" si="0"/>
        <v>25.599999999999998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59</v>
      </c>
      <c r="C20" s="219">
        <v>2.5</v>
      </c>
      <c r="D20" s="225">
        <v>2</v>
      </c>
      <c r="E20" s="226">
        <v>5</v>
      </c>
      <c r="F20" s="227">
        <v>5</v>
      </c>
      <c r="G20" s="223">
        <v>1</v>
      </c>
      <c r="H20" s="228">
        <v>5</v>
      </c>
      <c r="I20" s="226">
        <v>9</v>
      </c>
      <c r="J20" s="225">
        <v>2</v>
      </c>
      <c r="K20" s="226">
        <v>7</v>
      </c>
      <c r="L20" s="229">
        <v>5</v>
      </c>
      <c r="M20" s="273"/>
      <c r="N20" s="192">
        <f ca="1">OFFSET(Очки!$A$3,F20,D20+QUOTIENT(MAX($C$34-11,0), 2)*4)</f>
        <v>7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10</v>
      </c>
      <c r="S20" s="188">
        <f ca="1">IF(I20&lt;H20,OFFSET(IF(OR($C$34=11,$C$34=12),Очки!$B$17,Очки!$O$18),2+H20-I20,IF(G20=2,12,13-H20)),0)</f>
        <v>0</v>
      </c>
      <c r="T20" s="188"/>
      <c r="U20" s="263"/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1.4</v>
      </c>
      <c r="X20" s="188"/>
      <c r="Y20" s="189"/>
      <c r="Z20" s="136"/>
      <c r="AA20" s="137"/>
      <c r="AB20" s="183">
        <f t="shared" ca="1" si="0"/>
        <v>25.4</v>
      </c>
      <c r="AD20" s="127"/>
    </row>
    <row r="21" spans="1:30" ht="15.75" x14ac:dyDescent="0.25">
      <c r="A21" s="280">
        <f ca="1">RANK(AB21,AB$6:OFFSET(AB$6,0,0,COUNTA(B$6:B$33)))</f>
        <v>16</v>
      </c>
      <c r="B21" s="282" t="s">
        <v>51</v>
      </c>
      <c r="C21" s="219">
        <v>5</v>
      </c>
      <c r="D21" s="225">
        <v>2</v>
      </c>
      <c r="E21" s="226">
        <v>7</v>
      </c>
      <c r="F21" s="227">
        <v>7</v>
      </c>
      <c r="G21" s="223">
        <v>2</v>
      </c>
      <c r="H21" s="228">
        <v>7</v>
      </c>
      <c r="I21" s="226">
        <v>5</v>
      </c>
      <c r="J21" s="222">
        <v>2</v>
      </c>
      <c r="K21" s="226">
        <v>8</v>
      </c>
      <c r="L21" s="229">
        <v>4</v>
      </c>
      <c r="M21" s="273"/>
      <c r="N21" s="192">
        <f ca="1">OFFSET(Очки!$A$3,F21,D21+QUOTIENT(MAX($C$34-11,0), 2)*4)</f>
        <v>6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>
        <f ca="1">OFFSET(Очки!$A$3,I21,G21+QUOTIENT(MAX($C$34-11,0), 2)*4)</f>
        <v>7</v>
      </c>
      <c r="S21" s="188">
        <f ca="1">IF(I21&lt;H21,OFFSET(IF(OR($C$34=11,$C$34=12),Очки!$B$17,Очки!$O$18),2+H21-I21,IF(G21=2,12,13-H21)),0)</f>
        <v>1.4</v>
      </c>
      <c r="T21" s="188"/>
      <c r="U21" s="263"/>
      <c r="V21" s="192">
        <f ca="1">OFFSET(Очки!$A$3,L21,J21+QUOTIENT(MAX($C$34-11,0), 2)*4)</f>
        <v>8</v>
      </c>
      <c r="W21" s="188">
        <f ca="1">IF(L21&lt;K21,OFFSET(IF(OR($C$34=11,$C$34=12),Очки!$B$17,Очки!$O$18),2+K21-L21,IF(J21=2,12,13-K21)),0)</f>
        <v>2.8</v>
      </c>
      <c r="X21" s="188"/>
      <c r="Y21" s="189"/>
      <c r="Z21" s="136"/>
      <c r="AA21" s="137"/>
      <c r="AB21" s="183">
        <f t="shared" ca="1" si="0"/>
        <v>25.2</v>
      </c>
      <c r="AD21" s="127"/>
    </row>
    <row r="22" spans="1:30" ht="15.75" x14ac:dyDescent="0.25">
      <c r="A22" s="280">
        <f ca="1">RANK(AB22,AB$6:OFFSET(AB$6,0,0,COUNTA(B$6:B$33)))</f>
        <v>17</v>
      </c>
      <c r="B22" s="282" t="s">
        <v>90</v>
      </c>
      <c r="C22" s="219">
        <v>20</v>
      </c>
      <c r="D22" s="225">
        <v>2</v>
      </c>
      <c r="E22" s="226">
        <v>1</v>
      </c>
      <c r="F22" s="227">
        <v>8</v>
      </c>
      <c r="G22" s="223">
        <v>2</v>
      </c>
      <c r="H22" s="228">
        <v>1</v>
      </c>
      <c r="I22" s="226">
        <v>8</v>
      </c>
      <c r="J22" s="225">
        <v>2</v>
      </c>
      <c r="K22" s="226">
        <v>1</v>
      </c>
      <c r="L22" s="229">
        <v>8</v>
      </c>
      <c r="M22" s="273"/>
      <c r="N22" s="192">
        <f ca="1">OFFSET(Очки!$A$3,F22,D22+QUOTIENT(MAX($C$34-11,0), 2)*4)</f>
        <v>5.5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>
        <f ca="1">OFFSET(Очки!$A$3,I22,G22+QUOTIENT(MAX($C$34-11,0), 2)*4)</f>
        <v>5.5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>
        <f ca="1">OFFSET(Очки!$A$3,L22,J22+QUOTIENT(MAX($C$34-11,0), 2)*4)</f>
        <v>5.5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0"/>
        <v>16.5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ref="AB23:AB26" ca="1" si="1">SUM(M23:Y23)</f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17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2">
    <sortCondition descending="1" ref="AB6:AB22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4" priority="3">
      <formula>AND(E6&gt;F6,O6=0)</formula>
    </cfRule>
  </conditionalFormatting>
  <conditionalFormatting sqref="S6:S33">
    <cfRule type="expression" dxfId="13" priority="2">
      <formula>AND(H6&gt;I6,S6=0)</formula>
    </cfRule>
  </conditionalFormatting>
  <conditionalFormatting sqref="W6:W33">
    <cfRule type="expression" dxfId="12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zoomScale="80" zoomScaleNormal="80" zoomScalePageLayoutView="90" workbookViewId="0">
      <selection activeCell="B9" sqref="B9"/>
    </sheetView>
  </sheetViews>
  <sheetFormatPr defaultColWidth="8.85546875" defaultRowHeight="15" x14ac:dyDescent="0.2"/>
  <cols>
    <col min="1" max="1" width="6.5703125" style="126" customWidth="1"/>
    <col min="2" max="2" width="49.7109375" style="127" customWidth="1"/>
    <col min="3" max="3" width="8.28515625" style="127" customWidth="1"/>
    <col min="4" max="5" width="4.42578125" style="140" customWidth="1"/>
    <col min="6" max="8" width="5.28515625" style="141" customWidth="1"/>
    <col min="9" max="9" width="4.42578125" style="140" customWidth="1"/>
    <col min="10" max="12" width="5.28515625" style="141" customWidth="1"/>
    <col min="13" max="13" width="6.85546875" style="141" customWidth="1"/>
    <col min="14" max="14" width="6.42578125" style="141" customWidth="1"/>
    <col min="15" max="15" width="5.42578125" style="141" customWidth="1"/>
    <col min="16" max="18" width="6.42578125" style="141" customWidth="1"/>
    <col min="19" max="19" width="5.140625" style="141" customWidth="1"/>
    <col min="20" max="22" width="6.42578125" style="141" customWidth="1"/>
    <col min="23" max="23" width="5.85546875" style="141" customWidth="1"/>
    <col min="24" max="25" width="6.42578125" style="141" customWidth="1"/>
    <col min="26" max="26" width="4.7109375" style="141" hidden="1" customWidth="1"/>
    <col min="27" max="27" width="10.7109375" style="141" hidden="1" customWidth="1"/>
    <col min="28" max="28" width="10.7109375" style="141" customWidth="1"/>
    <col min="29" max="270" width="8.85546875" style="126"/>
    <col min="271" max="271" width="5.28515625" style="126" customWidth="1"/>
    <col min="272" max="272" width="25" style="126" customWidth="1"/>
    <col min="273" max="273" width="8.28515625" style="126" customWidth="1"/>
    <col min="274" max="274" width="4.42578125" style="126" customWidth="1"/>
    <col min="275" max="276" width="5.28515625" style="126" customWidth="1"/>
    <col min="277" max="277" width="0" style="126" hidden="1" customWidth="1"/>
    <col min="278" max="278" width="6.7109375" style="126" customWidth="1"/>
    <col min="279" max="279" width="7.42578125" style="126" customWidth="1"/>
    <col min="280" max="281" width="7.7109375" style="126" customWidth="1"/>
    <col min="282" max="283" width="0" style="126" hidden="1" customWidth="1"/>
    <col min="284" max="284" width="10.7109375" style="126" customWidth="1"/>
    <col min="285" max="526" width="8.85546875" style="126"/>
    <col min="527" max="527" width="5.28515625" style="126" customWidth="1"/>
    <col min="528" max="528" width="25" style="126" customWidth="1"/>
    <col min="529" max="529" width="8.28515625" style="126" customWidth="1"/>
    <col min="530" max="530" width="4.42578125" style="126" customWidth="1"/>
    <col min="531" max="532" width="5.28515625" style="126" customWidth="1"/>
    <col min="533" max="533" width="0" style="126" hidden="1" customWidth="1"/>
    <col min="534" max="534" width="6.7109375" style="126" customWidth="1"/>
    <col min="535" max="535" width="7.42578125" style="126" customWidth="1"/>
    <col min="536" max="537" width="7.7109375" style="126" customWidth="1"/>
    <col min="538" max="539" width="0" style="126" hidden="1" customWidth="1"/>
    <col min="540" max="540" width="10.7109375" style="126" customWidth="1"/>
    <col min="541" max="782" width="8.85546875" style="126"/>
    <col min="783" max="783" width="5.28515625" style="126" customWidth="1"/>
    <col min="784" max="784" width="25" style="126" customWidth="1"/>
    <col min="785" max="785" width="8.28515625" style="126" customWidth="1"/>
    <col min="786" max="786" width="4.42578125" style="126" customWidth="1"/>
    <col min="787" max="788" width="5.28515625" style="126" customWidth="1"/>
    <col min="789" max="789" width="0" style="126" hidden="1" customWidth="1"/>
    <col min="790" max="790" width="6.7109375" style="126" customWidth="1"/>
    <col min="791" max="791" width="7.42578125" style="126" customWidth="1"/>
    <col min="792" max="793" width="7.7109375" style="126" customWidth="1"/>
    <col min="794" max="795" width="0" style="126" hidden="1" customWidth="1"/>
    <col min="796" max="796" width="10.7109375" style="126" customWidth="1"/>
    <col min="797" max="1038" width="8.85546875" style="126"/>
    <col min="1039" max="1039" width="5.28515625" style="126" customWidth="1"/>
    <col min="1040" max="1040" width="25" style="126" customWidth="1"/>
    <col min="1041" max="1041" width="8.28515625" style="126" customWidth="1"/>
    <col min="1042" max="1042" width="4.42578125" style="126" customWidth="1"/>
    <col min="1043" max="1044" width="5.28515625" style="126" customWidth="1"/>
    <col min="1045" max="1045" width="0" style="126" hidden="1" customWidth="1"/>
    <col min="1046" max="1046" width="6.7109375" style="126" customWidth="1"/>
    <col min="1047" max="1047" width="7.42578125" style="126" customWidth="1"/>
    <col min="1048" max="1049" width="7.7109375" style="126" customWidth="1"/>
    <col min="1050" max="1051" width="0" style="126" hidden="1" customWidth="1"/>
    <col min="1052" max="1052" width="10.7109375" style="126" customWidth="1"/>
    <col min="1053" max="1294" width="8.85546875" style="126"/>
    <col min="1295" max="1295" width="5.28515625" style="126" customWidth="1"/>
    <col min="1296" max="1296" width="25" style="126" customWidth="1"/>
    <col min="1297" max="1297" width="8.28515625" style="126" customWidth="1"/>
    <col min="1298" max="1298" width="4.42578125" style="126" customWidth="1"/>
    <col min="1299" max="1300" width="5.28515625" style="126" customWidth="1"/>
    <col min="1301" max="1301" width="0" style="126" hidden="1" customWidth="1"/>
    <col min="1302" max="1302" width="6.7109375" style="126" customWidth="1"/>
    <col min="1303" max="1303" width="7.42578125" style="126" customWidth="1"/>
    <col min="1304" max="1305" width="7.7109375" style="126" customWidth="1"/>
    <col min="1306" max="1307" width="0" style="126" hidden="1" customWidth="1"/>
    <col min="1308" max="1308" width="10.7109375" style="126" customWidth="1"/>
    <col min="1309" max="1550" width="8.85546875" style="126"/>
    <col min="1551" max="1551" width="5.28515625" style="126" customWidth="1"/>
    <col min="1552" max="1552" width="25" style="126" customWidth="1"/>
    <col min="1553" max="1553" width="8.28515625" style="126" customWidth="1"/>
    <col min="1554" max="1554" width="4.42578125" style="126" customWidth="1"/>
    <col min="1555" max="1556" width="5.28515625" style="126" customWidth="1"/>
    <col min="1557" max="1557" width="0" style="126" hidden="1" customWidth="1"/>
    <col min="1558" max="1558" width="6.7109375" style="126" customWidth="1"/>
    <col min="1559" max="1559" width="7.42578125" style="126" customWidth="1"/>
    <col min="1560" max="1561" width="7.7109375" style="126" customWidth="1"/>
    <col min="1562" max="1563" width="0" style="126" hidden="1" customWidth="1"/>
    <col min="1564" max="1564" width="10.7109375" style="126" customWidth="1"/>
    <col min="1565" max="1806" width="8.85546875" style="126"/>
    <col min="1807" max="1807" width="5.28515625" style="126" customWidth="1"/>
    <col min="1808" max="1808" width="25" style="126" customWidth="1"/>
    <col min="1809" max="1809" width="8.28515625" style="126" customWidth="1"/>
    <col min="1810" max="1810" width="4.42578125" style="126" customWidth="1"/>
    <col min="1811" max="1812" width="5.28515625" style="126" customWidth="1"/>
    <col min="1813" max="1813" width="0" style="126" hidden="1" customWidth="1"/>
    <col min="1814" max="1814" width="6.7109375" style="126" customWidth="1"/>
    <col min="1815" max="1815" width="7.42578125" style="126" customWidth="1"/>
    <col min="1816" max="1817" width="7.7109375" style="126" customWidth="1"/>
    <col min="1818" max="1819" width="0" style="126" hidden="1" customWidth="1"/>
    <col min="1820" max="1820" width="10.7109375" style="126" customWidth="1"/>
    <col min="1821" max="2062" width="8.85546875" style="126"/>
    <col min="2063" max="2063" width="5.28515625" style="126" customWidth="1"/>
    <col min="2064" max="2064" width="25" style="126" customWidth="1"/>
    <col min="2065" max="2065" width="8.28515625" style="126" customWidth="1"/>
    <col min="2066" max="2066" width="4.42578125" style="126" customWidth="1"/>
    <col min="2067" max="2068" width="5.28515625" style="126" customWidth="1"/>
    <col min="2069" max="2069" width="0" style="126" hidden="1" customWidth="1"/>
    <col min="2070" max="2070" width="6.7109375" style="126" customWidth="1"/>
    <col min="2071" max="2071" width="7.42578125" style="126" customWidth="1"/>
    <col min="2072" max="2073" width="7.7109375" style="126" customWidth="1"/>
    <col min="2074" max="2075" width="0" style="126" hidden="1" customWidth="1"/>
    <col min="2076" max="2076" width="10.7109375" style="126" customWidth="1"/>
    <col min="2077" max="2318" width="8.85546875" style="126"/>
    <col min="2319" max="2319" width="5.28515625" style="126" customWidth="1"/>
    <col min="2320" max="2320" width="25" style="126" customWidth="1"/>
    <col min="2321" max="2321" width="8.28515625" style="126" customWidth="1"/>
    <col min="2322" max="2322" width="4.42578125" style="126" customWidth="1"/>
    <col min="2323" max="2324" width="5.28515625" style="126" customWidth="1"/>
    <col min="2325" max="2325" width="0" style="126" hidden="1" customWidth="1"/>
    <col min="2326" max="2326" width="6.7109375" style="126" customWidth="1"/>
    <col min="2327" max="2327" width="7.42578125" style="126" customWidth="1"/>
    <col min="2328" max="2329" width="7.7109375" style="126" customWidth="1"/>
    <col min="2330" max="2331" width="0" style="126" hidden="1" customWidth="1"/>
    <col min="2332" max="2332" width="10.7109375" style="126" customWidth="1"/>
    <col min="2333" max="2574" width="8.85546875" style="126"/>
    <col min="2575" max="2575" width="5.28515625" style="126" customWidth="1"/>
    <col min="2576" max="2576" width="25" style="126" customWidth="1"/>
    <col min="2577" max="2577" width="8.28515625" style="126" customWidth="1"/>
    <col min="2578" max="2578" width="4.42578125" style="126" customWidth="1"/>
    <col min="2579" max="2580" width="5.28515625" style="126" customWidth="1"/>
    <col min="2581" max="2581" width="0" style="126" hidden="1" customWidth="1"/>
    <col min="2582" max="2582" width="6.7109375" style="126" customWidth="1"/>
    <col min="2583" max="2583" width="7.42578125" style="126" customWidth="1"/>
    <col min="2584" max="2585" width="7.7109375" style="126" customWidth="1"/>
    <col min="2586" max="2587" width="0" style="126" hidden="1" customWidth="1"/>
    <col min="2588" max="2588" width="10.7109375" style="126" customWidth="1"/>
    <col min="2589" max="2830" width="8.85546875" style="126"/>
    <col min="2831" max="2831" width="5.28515625" style="126" customWidth="1"/>
    <col min="2832" max="2832" width="25" style="126" customWidth="1"/>
    <col min="2833" max="2833" width="8.28515625" style="126" customWidth="1"/>
    <col min="2834" max="2834" width="4.42578125" style="126" customWidth="1"/>
    <col min="2835" max="2836" width="5.28515625" style="126" customWidth="1"/>
    <col min="2837" max="2837" width="0" style="126" hidden="1" customWidth="1"/>
    <col min="2838" max="2838" width="6.7109375" style="126" customWidth="1"/>
    <col min="2839" max="2839" width="7.42578125" style="126" customWidth="1"/>
    <col min="2840" max="2841" width="7.7109375" style="126" customWidth="1"/>
    <col min="2842" max="2843" width="0" style="126" hidden="1" customWidth="1"/>
    <col min="2844" max="2844" width="10.7109375" style="126" customWidth="1"/>
    <col min="2845" max="3086" width="8.85546875" style="126"/>
    <col min="3087" max="3087" width="5.28515625" style="126" customWidth="1"/>
    <col min="3088" max="3088" width="25" style="126" customWidth="1"/>
    <col min="3089" max="3089" width="8.28515625" style="126" customWidth="1"/>
    <col min="3090" max="3090" width="4.42578125" style="126" customWidth="1"/>
    <col min="3091" max="3092" width="5.28515625" style="126" customWidth="1"/>
    <col min="3093" max="3093" width="0" style="126" hidden="1" customWidth="1"/>
    <col min="3094" max="3094" width="6.7109375" style="126" customWidth="1"/>
    <col min="3095" max="3095" width="7.42578125" style="126" customWidth="1"/>
    <col min="3096" max="3097" width="7.7109375" style="126" customWidth="1"/>
    <col min="3098" max="3099" width="0" style="126" hidden="1" customWidth="1"/>
    <col min="3100" max="3100" width="10.7109375" style="126" customWidth="1"/>
    <col min="3101" max="3342" width="8.85546875" style="126"/>
    <col min="3343" max="3343" width="5.28515625" style="126" customWidth="1"/>
    <col min="3344" max="3344" width="25" style="126" customWidth="1"/>
    <col min="3345" max="3345" width="8.28515625" style="126" customWidth="1"/>
    <col min="3346" max="3346" width="4.42578125" style="126" customWidth="1"/>
    <col min="3347" max="3348" width="5.28515625" style="126" customWidth="1"/>
    <col min="3349" max="3349" width="0" style="126" hidden="1" customWidth="1"/>
    <col min="3350" max="3350" width="6.7109375" style="126" customWidth="1"/>
    <col min="3351" max="3351" width="7.42578125" style="126" customWidth="1"/>
    <col min="3352" max="3353" width="7.7109375" style="126" customWidth="1"/>
    <col min="3354" max="3355" width="0" style="126" hidden="1" customWidth="1"/>
    <col min="3356" max="3356" width="10.7109375" style="126" customWidth="1"/>
    <col min="3357" max="3598" width="8.85546875" style="126"/>
    <col min="3599" max="3599" width="5.28515625" style="126" customWidth="1"/>
    <col min="3600" max="3600" width="25" style="126" customWidth="1"/>
    <col min="3601" max="3601" width="8.28515625" style="126" customWidth="1"/>
    <col min="3602" max="3602" width="4.42578125" style="126" customWidth="1"/>
    <col min="3603" max="3604" width="5.28515625" style="126" customWidth="1"/>
    <col min="3605" max="3605" width="0" style="126" hidden="1" customWidth="1"/>
    <col min="3606" max="3606" width="6.7109375" style="126" customWidth="1"/>
    <col min="3607" max="3607" width="7.42578125" style="126" customWidth="1"/>
    <col min="3608" max="3609" width="7.7109375" style="126" customWidth="1"/>
    <col min="3610" max="3611" width="0" style="126" hidden="1" customWidth="1"/>
    <col min="3612" max="3612" width="10.7109375" style="126" customWidth="1"/>
    <col min="3613" max="3854" width="8.85546875" style="126"/>
    <col min="3855" max="3855" width="5.28515625" style="126" customWidth="1"/>
    <col min="3856" max="3856" width="25" style="126" customWidth="1"/>
    <col min="3857" max="3857" width="8.28515625" style="126" customWidth="1"/>
    <col min="3858" max="3858" width="4.42578125" style="126" customWidth="1"/>
    <col min="3859" max="3860" width="5.28515625" style="126" customWidth="1"/>
    <col min="3861" max="3861" width="0" style="126" hidden="1" customWidth="1"/>
    <col min="3862" max="3862" width="6.7109375" style="126" customWidth="1"/>
    <col min="3863" max="3863" width="7.42578125" style="126" customWidth="1"/>
    <col min="3864" max="3865" width="7.7109375" style="126" customWidth="1"/>
    <col min="3866" max="3867" width="0" style="126" hidden="1" customWidth="1"/>
    <col min="3868" max="3868" width="10.7109375" style="126" customWidth="1"/>
    <col min="3869" max="4110" width="8.85546875" style="126"/>
    <col min="4111" max="4111" width="5.28515625" style="126" customWidth="1"/>
    <col min="4112" max="4112" width="25" style="126" customWidth="1"/>
    <col min="4113" max="4113" width="8.28515625" style="126" customWidth="1"/>
    <col min="4114" max="4114" width="4.42578125" style="126" customWidth="1"/>
    <col min="4115" max="4116" width="5.28515625" style="126" customWidth="1"/>
    <col min="4117" max="4117" width="0" style="126" hidden="1" customWidth="1"/>
    <col min="4118" max="4118" width="6.7109375" style="126" customWidth="1"/>
    <col min="4119" max="4119" width="7.42578125" style="126" customWidth="1"/>
    <col min="4120" max="4121" width="7.7109375" style="126" customWidth="1"/>
    <col min="4122" max="4123" width="0" style="126" hidden="1" customWidth="1"/>
    <col min="4124" max="4124" width="10.7109375" style="126" customWidth="1"/>
    <col min="4125" max="4366" width="8.85546875" style="126"/>
    <col min="4367" max="4367" width="5.28515625" style="126" customWidth="1"/>
    <col min="4368" max="4368" width="25" style="126" customWidth="1"/>
    <col min="4369" max="4369" width="8.28515625" style="126" customWidth="1"/>
    <col min="4370" max="4370" width="4.42578125" style="126" customWidth="1"/>
    <col min="4371" max="4372" width="5.28515625" style="126" customWidth="1"/>
    <col min="4373" max="4373" width="0" style="126" hidden="1" customWidth="1"/>
    <col min="4374" max="4374" width="6.7109375" style="126" customWidth="1"/>
    <col min="4375" max="4375" width="7.42578125" style="126" customWidth="1"/>
    <col min="4376" max="4377" width="7.7109375" style="126" customWidth="1"/>
    <col min="4378" max="4379" width="0" style="126" hidden="1" customWidth="1"/>
    <col min="4380" max="4380" width="10.7109375" style="126" customWidth="1"/>
    <col min="4381" max="4622" width="8.85546875" style="126"/>
    <col min="4623" max="4623" width="5.28515625" style="126" customWidth="1"/>
    <col min="4624" max="4624" width="25" style="126" customWidth="1"/>
    <col min="4625" max="4625" width="8.28515625" style="126" customWidth="1"/>
    <col min="4626" max="4626" width="4.42578125" style="126" customWidth="1"/>
    <col min="4627" max="4628" width="5.28515625" style="126" customWidth="1"/>
    <col min="4629" max="4629" width="0" style="126" hidden="1" customWidth="1"/>
    <col min="4630" max="4630" width="6.7109375" style="126" customWidth="1"/>
    <col min="4631" max="4631" width="7.42578125" style="126" customWidth="1"/>
    <col min="4632" max="4633" width="7.7109375" style="126" customWidth="1"/>
    <col min="4634" max="4635" width="0" style="126" hidden="1" customWidth="1"/>
    <col min="4636" max="4636" width="10.7109375" style="126" customWidth="1"/>
    <col min="4637" max="4878" width="8.85546875" style="126"/>
    <col min="4879" max="4879" width="5.28515625" style="126" customWidth="1"/>
    <col min="4880" max="4880" width="25" style="126" customWidth="1"/>
    <col min="4881" max="4881" width="8.28515625" style="126" customWidth="1"/>
    <col min="4882" max="4882" width="4.42578125" style="126" customWidth="1"/>
    <col min="4883" max="4884" width="5.28515625" style="126" customWidth="1"/>
    <col min="4885" max="4885" width="0" style="126" hidden="1" customWidth="1"/>
    <col min="4886" max="4886" width="6.7109375" style="126" customWidth="1"/>
    <col min="4887" max="4887" width="7.42578125" style="126" customWidth="1"/>
    <col min="4888" max="4889" width="7.7109375" style="126" customWidth="1"/>
    <col min="4890" max="4891" width="0" style="126" hidden="1" customWidth="1"/>
    <col min="4892" max="4892" width="10.7109375" style="126" customWidth="1"/>
    <col min="4893" max="5134" width="8.85546875" style="126"/>
    <col min="5135" max="5135" width="5.28515625" style="126" customWidth="1"/>
    <col min="5136" max="5136" width="25" style="126" customWidth="1"/>
    <col min="5137" max="5137" width="8.28515625" style="126" customWidth="1"/>
    <col min="5138" max="5138" width="4.42578125" style="126" customWidth="1"/>
    <col min="5139" max="5140" width="5.28515625" style="126" customWidth="1"/>
    <col min="5141" max="5141" width="0" style="126" hidden="1" customWidth="1"/>
    <col min="5142" max="5142" width="6.7109375" style="126" customWidth="1"/>
    <col min="5143" max="5143" width="7.42578125" style="126" customWidth="1"/>
    <col min="5144" max="5145" width="7.7109375" style="126" customWidth="1"/>
    <col min="5146" max="5147" width="0" style="126" hidden="1" customWidth="1"/>
    <col min="5148" max="5148" width="10.7109375" style="126" customWidth="1"/>
    <col min="5149" max="5390" width="8.85546875" style="126"/>
    <col min="5391" max="5391" width="5.28515625" style="126" customWidth="1"/>
    <col min="5392" max="5392" width="25" style="126" customWidth="1"/>
    <col min="5393" max="5393" width="8.28515625" style="126" customWidth="1"/>
    <col min="5394" max="5394" width="4.42578125" style="126" customWidth="1"/>
    <col min="5395" max="5396" width="5.28515625" style="126" customWidth="1"/>
    <col min="5397" max="5397" width="0" style="126" hidden="1" customWidth="1"/>
    <col min="5398" max="5398" width="6.7109375" style="126" customWidth="1"/>
    <col min="5399" max="5399" width="7.42578125" style="126" customWidth="1"/>
    <col min="5400" max="5401" width="7.7109375" style="126" customWidth="1"/>
    <col min="5402" max="5403" width="0" style="126" hidden="1" customWidth="1"/>
    <col min="5404" max="5404" width="10.7109375" style="126" customWidth="1"/>
    <col min="5405" max="5646" width="8.85546875" style="126"/>
    <col min="5647" max="5647" width="5.28515625" style="126" customWidth="1"/>
    <col min="5648" max="5648" width="25" style="126" customWidth="1"/>
    <col min="5649" max="5649" width="8.28515625" style="126" customWidth="1"/>
    <col min="5650" max="5650" width="4.42578125" style="126" customWidth="1"/>
    <col min="5651" max="5652" width="5.28515625" style="126" customWidth="1"/>
    <col min="5653" max="5653" width="0" style="126" hidden="1" customWidth="1"/>
    <col min="5654" max="5654" width="6.7109375" style="126" customWidth="1"/>
    <col min="5655" max="5655" width="7.42578125" style="126" customWidth="1"/>
    <col min="5656" max="5657" width="7.7109375" style="126" customWidth="1"/>
    <col min="5658" max="5659" width="0" style="126" hidden="1" customWidth="1"/>
    <col min="5660" max="5660" width="10.7109375" style="126" customWidth="1"/>
    <col min="5661" max="5902" width="8.85546875" style="126"/>
    <col min="5903" max="5903" width="5.28515625" style="126" customWidth="1"/>
    <col min="5904" max="5904" width="25" style="126" customWidth="1"/>
    <col min="5905" max="5905" width="8.28515625" style="126" customWidth="1"/>
    <col min="5906" max="5906" width="4.42578125" style="126" customWidth="1"/>
    <col min="5907" max="5908" width="5.28515625" style="126" customWidth="1"/>
    <col min="5909" max="5909" width="0" style="126" hidden="1" customWidth="1"/>
    <col min="5910" max="5910" width="6.7109375" style="126" customWidth="1"/>
    <col min="5911" max="5911" width="7.42578125" style="126" customWidth="1"/>
    <col min="5912" max="5913" width="7.7109375" style="126" customWidth="1"/>
    <col min="5914" max="5915" width="0" style="126" hidden="1" customWidth="1"/>
    <col min="5916" max="5916" width="10.7109375" style="126" customWidth="1"/>
    <col min="5917" max="6158" width="8.85546875" style="126"/>
    <col min="6159" max="6159" width="5.28515625" style="126" customWidth="1"/>
    <col min="6160" max="6160" width="25" style="126" customWidth="1"/>
    <col min="6161" max="6161" width="8.28515625" style="126" customWidth="1"/>
    <col min="6162" max="6162" width="4.42578125" style="126" customWidth="1"/>
    <col min="6163" max="6164" width="5.28515625" style="126" customWidth="1"/>
    <col min="6165" max="6165" width="0" style="126" hidden="1" customWidth="1"/>
    <col min="6166" max="6166" width="6.7109375" style="126" customWidth="1"/>
    <col min="6167" max="6167" width="7.42578125" style="126" customWidth="1"/>
    <col min="6168" max="6169" width="7.7109375" style="126" customWidth="1"/>
    <col min="6170" max="6171" width="0" style="126" hidden="1" customWidth="1"/>
    <col min="6172" max="6172" width="10.7109375" style="126" customWidth="1"/>
    <col min="6173" max="6414" width="8.85546875" style="126"/>
    <col min="6415" max="6415" width="5.28515625" style="126" customWidth="1"/>
    <col min="6416" max="6416" width="25" style="126" customWidth="1"/>
    <col min="6417" max="6417" width="8.28515625" style="126" customWidth="1"/>
    <col min="6418" max="6418" width="4.42578125" style="126" customWidth="1"/>
    <col min="6419" max="6420" width="5.28515625" style="126" customWidth="1"/>
    <col min="6421" max="6421" width="0" style="126" hidden="1" customWidth="1"/>
    <col min="6422" max="6422" width="6.7109375" style="126" customWidth="1"/>
    <col min="6423" max="6423" width="7.42578125" style="126" customWidth="1"/>
    <col min="6424" max="6425" width="7.7109375" style="126" customWidth="1"/>
    <col min="6426" max="6427" width="0" style="126" hidden="1" customWidth="1"/>
    <col min="6428" max="6428" width="10.7109375" style="126" customWidth="1"/>
    <col min="6429" max="6670" width="8.85546875" style="126"/>
    <col min="6671" max="6671" width="5.28515625" style="126" customWidth="1"/>
    <col min="6672" max="6672" width="25" style="126" customWidth="1"/>
    <col min="6673" max="6673" width="8.28515625" style="126" customWidth="1"/>
    <col min="6674" max="6674" width="4.42578125" style="126" customWidth="1"/>
    <col min="6675" max="6676" width="5.28515625" style="126" customWidth="1"/>
    <col min="6677" max="6677" width="0" style="126" hidden="1" customWidth="1"/>
    <col min="6678" max="6678" width="6.7109375" style="126" customWidth="1"/>
    <col min="6679" max="6679" width="7.42578125" style="126" customWidth="1"/>
    <col min="6680" max="6681" width="7.7109375" style="126" customWidth="1"/>
    <col min="6682" max="6683" width="0" style="126" hidden="1" customWidth="1"/>
    <col min="6684" max="6684" width="10.7109375" style="126" customWidth="1"/>
    <col min="6685" max="6926" width="8.85546875" style="126"/>
    <col min="6927" max="6927" width="5.28515625" style="126" customWidth="1"/>
    <col min="6928" max="6928" width="25" style="126" customWidth="1"/>
    <col min="6929" max="6929" width="8.28515625" style="126" customWidth="1"/>
    <col min="6930" max="6930" width="4.42578125" style="126" customWidth="1"/>
    <col min="6931" max="6932" width="5.28515625" style="126" customWidth="1"/>
    <col min="6933" max="6933" width="0" style="126" hidden="1" customWidth="1"/>
    <col min="6934" max="6934" width="6.7109375" style="126" customWidth="1"/>
    <col min="6935" max="6935" width="7.42578125" style="126" customWidth="1"/>
    <col min="6936" max="6937" width="7.7109375" style="126" customWidth="1"/>
    <col min="6938" max="6939" width="0" style="126" hidden="1" customWidth="1"/>
    <col min="6940" max="6940" width="10.7109375" style="126" customWidth="1"/>
    <col min="6941" max="7182" width="8.85546875" style="126"/>
    <col min="7183" max="7183" width="5.28515625" style="126" customWidth="1"/>
    <col min="7184" max="7184" width="25" style="126" customWidth="1"/>
    <col min="7185" max="7185" width="8.28515625" style="126" customWidth="1"/>
    <col min="7186" max="7186" width="4.42578125" style="126" customWidth="1"/>
    <col min="7187" max="7188" width="5.28515625" style="126" customWidth="1"/>
    <col min="7189" max="7189" width="0" style="126" hidden="1" customWidth="1"/>
    <col min="7190" max="7190" width="6.7109375" style="126" customWidth="1"/>
    <col min="7191" max="7191" width="7.42578125" style="126" customWidth="1"/>
    <col min="7192" max="7193" width="7.7109375" style="126" customWidth="1"/>
    <col min="7194" max="7195" width="0" style="126" hidden="1" customWidth="1"/>
    <col min="7196" max="7196" width="10.7109375" style="126" customWidth="1"/>
    <col min="7197" max="7438" width="8.85546875" style="126"/>
    <col min="7439" max="7439" width="5.28515625" style="126" customWidth="1"/>
    <col min="7440" max="7440" width="25" style="126" customWidth="1"/>
    <col min="7441" max="7441" width="8.28515625" style="126" customWidth="1"/>
    <col min="7442" max="7442" width="4.42578125" style="126" customWidth="1"/>
    <col min="7443" max="7444" width="5.28515625" style="126" customWidth="1"/>
    <col min="7445" max="7445" width="0" style="126" hidden="1" customWidth="1"/>
    <col min="7446" max="7446" width="6.7109375" style="126" customWidth="1"/>
    <col min="7447" max="7447" width="7.42578125" style="126" customWidth="1"/>
    <col min="7448" max="7449" width="7.7109375" style="126" customWidth="1"/>
    <col min="7450" max="7451" width="0" style="126" hidden="1" customWidth="1"/>
    <col min="7452" max="7452" width="10.7109375" style="126" customWidth="1"/>
    <col min="7453" max="7694" width="8.85546875" style="126"/>
    <col min="7695" max="7695" width="5.28515625" style="126" customWidth="1"/>
    <col min="7696" max="7696" width="25" style="126" customWidth="1"/>
    <col min="7697" max="7697" width="8.28515625" style="126" customWidth="1"/>
    <col min="7698" max="7698" width="4.42578125" style="126" customWidth="1"/>
    <col min="7699" max="7700" width="5.28515625" style="126" customWidth="1"/>
    <col min="7701" max="7701" width="0" style="126" hidden="1" customWidth="1"/>
    <col min="7702" max="7702" width="6.7109375" style="126" customWidth="1"/>
    <col min="7703" max="7703" width="7.42578125" style="126" customWidth="1"/>
    <col min="7704" max="7705" width="7.7109375" style="126" customWidth="1"/>
    <col min="7706" max="7707" width="0" style="126" hidden="1" customWidth="1"/>
    <col min="7708" max="7708" width="10.7109375" style="126" customWidth="1"/>
    <col min="7709" max="7950" width="8.85546875" style="126"/>
    <col min="7951" max="7951" width="5.28515625" style="126" customWidth="1"/>
    <col min="7952" max="7952" width="25" style="126" customWidth="1"/>
    <col min="7953" max="7953" width="8.28515625" style="126" customWidth="1"/>
    <col min="7954" max="7954" width="4.42578125" style="126" customWidth="1"/>
    <col min="7955" max="7956" width="5.28515625" style="126" customWidth="1"/>
    <col min="7957" max="7957" width="0" style="126" hidden="1" customWidth="1"/>
    <col min="7958" max="7958" width="6.7109375" style="126" customWidth="1"/>
    <col min="7959" max="7959" width="7.42578125" style="126" customWidth="1"/>
    <col min="7960" max="7961" width="7.7109375" style="126" customWidth="1"/>
    <col min="7962" max="7963" width="0" style="126" hidden="1" customWidth="1"/>
    <col min="7964" max="7964" width="10.7109375" style="126" customWidth="1"/>
    <col min="7965" max="8206" width="8.85546875" style="126"/>
    <col min="8207" max="8207" width="5.28515625" style="126" customWidth="1"/>
    <col min="8208" max="8208" width="25" style="126" customWidth="1"/>
    <col min="8209" max="8209" width="8.28515625" style="126" customWidth="1"/>
    <col min="8210" max="8210" width="4.42578125" style="126" customWidth="1"/>
    <col min="8211" max="8212" width="5.28515625" style="126" customWidth="1"/>
    <col min="8213" max="8213" width="0" style="126" hidden="1" customWidth="1"/>
    <col min="8214" max="8214" width="6.7109375" style="126" customWidth="1"/>
    <col min="8215" max="8215" width="7.42578125" style="126" customWidth="1"/>
    <col min="8216" max="8217" width="7.7109375" style="126" customWidth="1"/>
    <col min="8218" max="8219" width="0" style="126" hidden="1" customWidth="1"/>
    <col min="8220" max="8220" width="10.7109375" style="126" customWidth="1"/>
    <col min="8221" max="8462" width="8.85546875" style="126"/>
    <col min="8463" max="8463" width="5.28515625" style="126" customWidth="1"/>
    <col min="8464" max="8464" width="25" style="126" customWidth="1"/>
    <col min="8465" max="8465" width="8.28515625" style="126" customWidth="1"/>
    <col min="8466" max="8466" width="4.42578125" style="126" customWidth="1"/>
    <col min="8467" max="8468" width="5.28515625" style="126" customWidth="1"/>
    <col min="8469" max="8469" width="0" style="126" hidden="1" customWidth="1"/>
    <col min="8470" max="8470" width="6.7109375" style="126" customWidth="1"/>
    <col min="8471" max="8471" width="7.42578125" style="126" customWidth="1"/>
    <col min="8472" max="8473" width="7.7109375" style="126" customWidth="1"/>
    <col min="8474" max="8475" width="0" style="126" hidden="1" customWidth="1"/>
    <col min="8476" max="8476" width="10.7109375" style="126" customWidth="1"/>
    <col min="8477" max="8718" width="8.85546875" style="126"/>
    <col min="8719" max="8719" width="5.28515625" style="126" customWidth="1"/>
    <col min="8720" max="8720" width="25" style="126" customWidth="1"/>
    <col min="8721" max="8721" width="8.28515625" style="126" customWidth="1"/>
    <col min="8722" max="8722" width="4.42578125" style="126" customWidth="1"/>
    <col min="8723" max="8724" width="5.28515625" style="126" customWidth="1"/>
    <col min="8725" max="8725" width="0" style="126" hidden="1" customWidth="1"/>
    <col min="8726" max="8726" width="6.7109375" style="126" customWidth="1"/>
    <col min="8727" max="8727" width="7.42578125" style="126" customWidth="1"/>
    <col min="8728" max="8729" width="7.7109375" style="126" customWidth="1"/>
    <col min="8730" max="8731" width="0" style="126" hidden="1" customWidth="1"/>
    <col min="8732" max="8732" width="10.7109375" style="126" customWidth="1"/>
    <col min="8733" max="8974" width="8.85546875" style="126"/>
    <col min="8975" max="8975" width="5.28515625" style="126" customWidth="1"/>
    <col min="8976" max="8976" width="25" style="126" customWidth="1"/>
    <col min="8977" max="8977" width="8.28515625" style="126" customWidth="1"/>
    <col min="8978" max="8978" width="4.42578125" style="126" customWidth="1"/>
    <col min="8979" max="8980" width="5.28515625" style="126" customWidth="1"/>
    <col min="8981" max="8981" width="0" style="126" hidden="1" customWidth="1"/>
    <col min="8982" max="8982" width="6.7109375" style="126" customWidth="1"/>
    <col min="8983" max="8983" width="7.42578125" style="126" customWidth="1"/>
    <col min="8984" max="8985" width="7.7109375" style="126" customWidth="1"/>
    <col min="8986" max="8987" width="0" style="126" hidden="1" customWidth="1"/>
    <col min="8988" max="8988" width="10.7109375" style="126" customWidth="1"/>
    <col min="8989" max="9230" width="8.85546875" style="126"/>
    <col min="9231" max="9231" width="5.28515625" style="126" customWidth="1"/>
    <col min="9232" max="9232" width="25" style="126" customWidth="1"/>
    <col min="9233" max="9233" width="8.28515625" style="126" customWidth="1"/>
    <col min="9234" max="9234" width="4.42578125" style="126" customWidth="1"/>
    <col min="9235" max="9236" width="5.28515625" style="126" customWidth="1"/>
    <col min="9237" max="9237" width="0" style="126" hidden="1" customWidth="1"/>
    <col min="9238" max="9238" width="6.7109375" style="126" customWidth="1"/>
    <col min="9239" max="9239" width="7.42578125" style="126" customWidth="1"/>
    <col min="9240" max="9241" width="7.7109375" style="126" customWidth="1"/>
    <col min="9242" max="9243" width="0" style="126" hidden="1" customWidth="1"/>
    <col min="9244" max="9244" width="10.7109375" style="126" customWidth="1"/>
    <col min="9245" max="9486" width="8.85546875" style="126"/>
    <col min="9487" max="9487" width="5.28515625" style="126" customWidth="1"/>
    <col min="9488" max="9488" width="25" style="126" customWidth="1"/>
    <col min="9489" max="9489" width="8.28515625" style="126" customWidth="1"/>
    <col min="9490" max="9490" width="4.42578125" style="126" customWidth="1"/>
    <col min="9491" max="9492" width="5.28515625" style="126" customWidth="1"/>
    <col min="9493" max="9493" width="0" style="126" hidden="1" customWidth="1"/>
    <col min="9494" max="9494" width="6.7109375" style="126" customWidth="1"/>
    <col min="9495" max="9495" width="7.42578125" style="126" customWidth="1"/>
    <col min="9496" max="9497" width="7.7109375" style="126" customWidth="1"/>
    <col min="9498" max="9499" width="0" style="126" hidden="1" customWidth="1"/>
    <col min="9500" max="9500" width="10.7109375" style="126" customWidth="1"/>
    <col min="9501" max="9742" width="8.85546875" style="126"/>
    <col min="9743" max="9743" width="5.28515625" style="126" customWidth="1"/>
    <col min="9744" max="9744" width="25" style="126" customWidth="1"/>
    <col min="9745" max="9745" width="8.28515625" style="126" customWidth="1"/>
    <col min="9746" max="9746" width="4.42578125" style="126" customWidth="1"/>
    <col min="9747" max="9748" width="5.28515625" style="126" customWidth="1"/>
    <col min="9749" max="9749" width="0" style="126" hidden="1" customWidth="1"/>
    <col min="9750" max="9750" width="6.7109375" style="126" customWidth="1"/>
    <col min="9751" max="9751" width="7.42578125" style="126" customWidth="1"/>
    <col min="9752" max="9753" width="7.7109375" style="126" customWidth="1"/>
    <col min="9754" max="9755" width="0" style="126" hidden="1" customWidth="1"/>
    <col min="9756" max="9756" width="10.7109375" style="126" customWidth="1"/>
    <col min="9757" max="9998" width="8.85546875" style="126"/>
    <col min="9999" max="9999" width="5.28515625" style="126" customWidth="1"/>
    <col min="10000" max="10000" width="25" style="126" customWidth="1"/>
    <col min="10001" max="10001" width="8.28515625" style="126" customWidth="1"/>
    <col min="10002" max="10002" width="4.42578125" style="126" customWidth="1"/>
    <col min="10003" max="10004" width="5.28515625" style="126" customWidth="1"/>
    <col min="10005" max="10005" width="0" style="126" hidden="1" customWidth="1"/>
    <col min="10006" max="10006" width="6.7109375" style="126" customWidth="1"/>
    <col min="10007" max="10007" width="7.42578125" style="126" customWidth="1"/>
    <col min="10008" max="10009" width="7.7109375" style="126" customWidth="1"/>
    <col min="10010" max="10011" width="0" style="126" hidden="1" customWidth="1"/>
    <col min="10012" max="10012" width="10.7109375" style="126" customWidth="1"/>
    <col min="10013" max="10254" width="8.85546875" style="126"/>
    <col min="10255" max="10255" width="5.28515625" style="126" customWidth="1"/>
    <col min="10256" max="10256" width="25" style="126" customWidth="1"/>
    <col min="10257" max="10257" width="8.28515625" style="126" customWidth="1"/>
    <col min="10258" max="10258" width="4.42578125" style="126" customWidth="1"/>
    <col min="10259" max="10260" width="5.28515625" style="126" customWidth="1"/>
    <col min="10261" max="10261" width="0" style="126" hidden="1" customWidth="1"/>
    <col min="10262" max="10262" width="6.7109375" style="126" customWidth="1"/>
    <col min="10263" max="10263" width="7.42578125" style="126" customWidth="1"/>
    <col min="10264" max="10265" width="7.7109375" style="126" customWidth="1"/>
    <col min="10266" max="10267" width="0" style="126" hidden="1" customWidth="1"/>
    <col min="10268" max="10268" width="10.7109375" style="126" customWidth="1"/>
    <col min="10269" max="10510" width="8.85546875" style="126"/>
    <col min="10511" max="10511" width="5.28515625" style="126" customWidth="1"/>
    <col min="10512" max="10512" width="25" style="126" customWidth="1"/>
    <col min="10513" max="10513" width="8.28515625" style="126" customWidth="1"/>
    <col min="10514" max="10514" width="4.42578125" style="126" customWidth="1"/>
    <col min="10515" max="10516" width="5.28515625" style="126" customWidth="1"/>
    <col min="10517" max="10517" width="0" style="126" hidden="1" customWidth="1"/>
    <col min="10518" max="10518" width="6.7109375" style="126" customWidth="1"/>
    <col min="10519" max="10519" width="7.42578125" style="126" customWidth="1"/>
    <col min="10520" max="10521" width="7.7109375" style="126" customWidth="1"/>
    <col min="10522" max="10523" width="0" style="126" hidden="1" customWidth="1"/>
    <col min="10524" max="10524" width="10.7109375" style="126" customWidth="1"/>
    <col min="10525" max="10766" width="8.85546875" style="126"/>
    <col min="10767" max="10767" width="5.28515625" style="126" customWidth="1"/>
    <col min="10768" max="10768" width="25" style="126" customWidth="1"/>
    <col min="10769" max="10769" width="8.28515625" style="126" customWidth="1"/>
    <col min="10770" max="10770" width="4.42578125" style="126" customWidth="1"/>
    <col min="10771" max="10772" width="5.28515625" style="126" customWidth="1"/>
    <col min="10773" max="10773" width="0" style="126" hidden="1" customWidth="1"/>
    <col min="10774" max="10774" width="6.7109375" style="126" customWidth="1"/>
    <col min="10775" max="10775" width="7.42578125" style="126" customWidth="1"/>
    <col min="10776" max="10777" width="7.7109375" style="126" customWidth="1"/>
    <col min="10778" max="10779" width="0" style="126" hidden="1" customWidth="1"/>
    <col min="10780" max="10780" width="10.7109375" style="126" customWidth="1"/>
    <col min="10781" max="11022" width="8.85546875" style="126"/>
    <col min="11023" max="11023" width="5.28515625" style="126" customWidth="1"/>
    <col min="11024" max="11024" width="25" style="126" customWidth="1"/>
    <col min="11025" max="11025" width="8.28515625" style="126" customWidth="1"/>
    <col min="11026" max="11026" width="4.42578125" style="126" customWidth="1"/>
    <col min="11027" max="11028" width="5.28515625" style="126" customWidth="1"/>
    <col min="11029" max="11029" width="0" style="126" hidden="1" customWidth="1"/>
    <col min="11030" max="11030" width="6.7109375" style="126" customWidth="1"/>
    <col min="11031" max="11031" width="7.42578125" style="126" customWidth="1"/>
    <col min="11032" max="11033" width="7.7109375" style="126" customWidth="1"/>
    <col min="11034" max="11035" width="0" style="126" hidden="1" customWidth="1"/>
    <col min="11036" max="11036" width="10.7109375" style="126" customWidth="1"/>
    <col min="11037" max="11278" width="8.85546875" style="126"/>
    <col min="11279" max="11279" width="5.28515625" style="126" customWidth="1"/>
    <col min="11280" max="11280" width="25" style="126" customWidth="1"/>
    <col min="11281" max="11281" width="8.28515625" style="126" customWidth="1"/>
    <col min="11282" max="11282" width="4.42578125" style="126" customWidth="1"/>
    <col min="11283" max="11284" width="5.28515625" style="126" customWidth="1"/>
    <col min="11285" max="11285" width="0" style="126" hidden="1" customWidth="1"/>
    <col min="11286" max="11286" width="6.7109375" style="126" customWidth="1"/>
    <col min="11287" max="11287" width="7.42578125" style="126" customWidth="1"/>
    <col min="11288" max="11289" width="7.7109375" style="126" customWidth="1"/>
    <col min="11290" max="11291" width="0" style="126" hidden="1" customWidth="1"/>
    <col min="11292" max="11292" width="10.7109375" style="126" customWidth="1"/>
    <col min="11293" max="11534" width="8.85546875" style="126"/>
    <col min="11535" max="11535" width="5.28515625" style="126" customWidth="1"/>
    <col min="11536" max="11536" width="25" style="126" customWidth="1"/>
    <col min="11537" max="11537" width="8.28515625" style="126" customWidth="1"/>
    <col min="11538" max="11538" width="4.42578125" style="126" customWidth="1"/>
    <col min="11539" max="11540" width="5.28515625" style="126" customWidth="1"/>
    <col min="11541" max="11541" width="0" style="126" hidden="1" customWidth="1"/>
    <col min="11542" max="11542" width="6.7109375" style="126" customWidth="1"/>
    <col min="11543" max="11543" width="7.42578125" style="126" customWidth="1"/>
    <col min="11544" max="11545" width="7.7109375" style="126" customWidth="1"/>
    <col min="11546" max="11547" width="0" style="126" hidden="1" customWidth="1"/>
    <col min="11548" max="11548" width="10.7109375" style="126" customWidth="1"/>
    <col min="11549" max="11790" width="8.85546875" style="126"/>
    <col min="11791" max="11791" width="5.28515625" style="126" customWidth="1"/>
    <col min="11792" max="11792" width="25" style="126" customWidth="1"/>
    <col min="11793" max="11793" width="8.28515625" style="126" customWidth="1"/>
    <col min="11794" max="11794" width="4.42578125" style="126" customWidth="1"/>
    <col min="11795" max="11796" width="5.28515625" style="126" customWidth="1"/>
    <col min="11797" max="11797" width="0" style="126" hidden="1" customWidth="1"/>
    <col min="11798" max="11798" width="6.7109375" style="126" customWidth="1"/>
    <col min="11799" max="11799" width="7.42578125" style="126" customWidth="1"/>
    <col min="11800" max="11801" width="7.7109375" style="126" customWidth="1"/>
    <col min="11802" max="11803" width="0" style="126" hidden="1" customWidth="1"/>
    <col min="11804" max="11804" width="10.7109375" style="126" customWidth="1"/>
    <col min="11805" max="12046" width="8.85546875" style="126"/>
    <col min="12047" max="12047" width="5.28515625" style="126" customWidth="1"/>
    <col min="12048" max="12048" width="25" style="126" customWidth="1"/>
    <col min="12049" max="12049" width="8.28515625" style="126" customWidth="1"/>
    <col min="12050" max="12050" width="4.42578125" style="126" customWidth="1"/>
    <col min="12051" max="12052" width="5.28515625" style="126" customWidth="1"/>
    <col min="12053" max="12053" width="0" style="126" hidden="1" customWidth="1"/>
    <col min="12054" max="12054" width="6.7109375" style="126" customWidth="1"/>
    <col min="12055" max="12055" width="7.42578125" style="126" customWidth="1"/>
    <col min="12056" max="12057" width="7.7109375" style="126" customWidth="1"/>
    <col min="12058" max="12059" width="0" style="126" hidden="1" customWidth="1"/>
    <col min="12060" max="12060" width="10.7109375" style="126" customWidth="1"/>
    <col min="12061" max="12302" width="8.85546875" style="126"/>
    <col min="12303" max="12303" width="5.28515625" style="126" customWidth="1"/>
    <col min="12304" max="12304" width="25" style="126" customWidth="1"/>
    <col min="12305" max="12305" width="8.28515625" style="126" customWidth="1"/>
    <col min="12306" max="12306" width="4.42578125" style="126" customWidth="1"/>
    <col min="12307" max="12308" width="5.28515625" style="126" customWidth="1"/>
    <col min="12309" max="12309" width="0" style="126" hidden="1" customWidth="1"/>
    <col min="12310" max="12310" width="6.7109375" style="126" customWidth="1"/>
    <col min="12311" max="12311" width="7.42578125" style="126" customWidth="1"/>
    <col min="12312" max="12313" width="7.7109375" style="126" customWidth="1"/>
    <col min="12314" max="12315" width="0" style="126" hidden="1" customWidth="1"/>
    <col min="12316" max="12316" width="10.7109375" style="126" customWidth="1"/>
    <col min="12317" max="12558" width="8.85546875" style="126"/>
    <col min="12559" max="12559" width="5.28515625" style="126" customWidth="1"/>
    <col min="12560" max="12560" width="25" style="126" customWidth="1"/>
    <col min="12561" max="12561" width="8.28515625" style="126" customWidth="1"/>
    <col min="12562" max="12562" width="4.42578125" style="126" customWidth="1"/>
    <col min="12563" max="12564" width="5.28515625" style="126" customWidth="1"/>
    <col min="12565" max="12565" width="0" style="126" hidden="1" customWidth="1"/>
    <col min="12566" max="12566" width="6.7109375" style="126" customWidth="1"/>
    <col min="12567" max="12567" width="7.42578125" style="126" customWidth="1"/>
    <col min="12568" max="12569" width="7.7109375" style="126" customWidth="1"/>
    <col min="12570" max="12571" width="0" style="126" hidden="1" customWidth="1"/>
    <col min="12572" max="12572" width="10.7109375" style="126" customWidth="1"/>
    <col min="12573" max="12814" width="8.85546875" style="126"/>
    <col min="12815" max="12815" width="5.28515625" style="126" customWidth="1"/>
    <col min="12816" max="12816" width="25" style="126" customWidth="1"/>
    <col min="12817" max="12817" width="8.28515625" style="126" customWidth="1"/>
    <col min="12818" max="12818" width="4.42578125" style="126" customWidth="1"/>
    <col min="12819" max="12820" width="5.28515625" style="126" customWidth="1"/>
    <col min="12821" max="12821" width="0" style="126" hidden="1" customWidth="1"/>
    <col min="12822" max="12822" width="6.7109375" style="126" customWidth="1"/>
    <col min="12823" max="12823" width="7.42578125" style="126" customWidth="1"/>
    <col min="12824" max="12825" width="7.7109375" style="126" customWidth="1"/>
    <col min="12826" max="12827" width="0" style="126" hidden="1" customWidth="1"/>
    <col min="12828" max="12828" width="10.7109375" style="126" customWidth="1"/>
    <col min="12829" max="13070" width="8.85546875" style="126"/>
    <col min="13071" max="13071" width="5.28515625" style="126" customWidth="1"/>
    <col min="13072" max="13072" width="25" style="126" customWidth="1"/>
    <col min="13073" max="13073" width="8.28515625" style="126" customWidth="1"/>
    <col min="13074" max="13074" width="4.42578125" style="126" customWidth="1"/>
    <col min="13075" max="13076" width="5.28515625" style="126" customWidth="1"/>
    <col min="13077" max="13077" width="0" style="126" hidden="1" customWidth="1"/>
    <col min="13078" max="13078" width="6.7109375" style="126" customWidth="1"/>
    <col min="13079" max="13079" width="7.42578125" style="126" customWidth="1"/>
    <col min="13080" max="13081" width="7.7109375" style="126" customWidth="1"/>
    <col min="13082" max="13083" width="0" style="126" hidden="1" customWidth="1"/>
    <col min="13084" max="13084" width="10.7109375" style="126" customWidth="1"/>
    <col min="13085" max="13326" width="8.85546875" style="126"/>
    <col min="13327" max="13327" width="5.28515625" style="126" customWidth="1"/>
    <col min="13328" max="13328" width="25" style="126" customWidth="1"/>
    <col min="13329" max="13329" width="8.28515625" style="126" customWidth="1"/>
    <col min="13330" max="13330" width="4.42578125" style="126" customWidth="1"/>
    <col min="13331" max="13332" width="5.28515625" style="126" customWidth="1"/>
    <col min="13333" max="13333" width="0" style="126" hidden="1" customWidth="1"/>
    <col min="13334" max="13334" width="6.7109375" style="126" customWidth="1"/>
    <col min="13335" max="13335" width="7.42578125" style="126" customWidth="1"/>
    <col min="13336" max="13337" width="7.7109375" style="126" customWidth="1"/>
    <col min="13338" max="13339" width="0" style="126" hidden="1" customWidth="1"/>
    <col min="13340" max="13340" width="10.7109375" style="126" customWidth="1"/>
    <col min="13341" max="13582" width="8.85546875" style="126"/>
    <col min="13583" max="13583" width="5.28515625" style="126" customWidth="1"/>
    <col min="13584" max="13584" width="25" style="126" customWidth="1"/>
    <col min="13585" max="13585" width="8.28515625" style="126" customWidth="1"/>
    <col min="13586" max="13586" width="4.42578125" style="126" customWidth="1"/>
    <col min="13587" max="13588" width="5.28515625" style="126" customWidth="1"/>
    <col min="13589" max="13589" width="0" style="126" hidden="1" customWidth="1"/>
    <col min="13590" max="13590" width="6.7109375" style="126" customWidth="1"/>
    <col min="13591" max="13591" width="7.42578125" style="126" customWidth="1"/>
    <col min="13592" max="13593" width="7.7109375" style="126" customWidth="1"/>
    <col min="13594" max="13595" width="0" style="126" hidden="1" customWidth="1"/>
    <col min="13596" max="13596" width="10.7109375" style="126" customWidth="1"/>
    <col min="13597" max="13838" width="8.85546875" style="126"/>
    <col min="13839" max="13839" width="5.28515625" style="126" customWidth="1"/>
    <col min="13840" max="13840" width="25" style="126" customWidth="1"/>
    <col min="13841" max="13841" width="8.28515625" style="126" customWidth="1"/>
    <col min="13842" max="13842" width="4.42578125" style="126" customWidth="1"/>
    <col min="13843" max="13844" width="5.28515625" style="126" customWidth="1"/>
    <col min="13845" max="13845" width="0" style="126" hidden="1" customWidth="1"/>
    <col min="13846" max="13846" width="6.7109375" style="126" customWidth="1"/>
    <col min="13847" max="13847" width="7.42578125" style="126" customWidth="1"/>
    <col min="13848" max="13849" width="7.7109375" style="126" customWidth="1"/>
    <col min="13850" max="13851" width="0" style="126" hidden="1" customWidth="1"/>
    <col min="13852" max="13852" width="10.7109375" style="126" customWidth="1"/>
    <col min="13853" max="14094" width="8.85546875" style="126"/>
    <col min="14095" max="14095" width="5.28515625" style="126" customWidth="1"/>
    <col min="14096" max="14096" width="25" style="126" customWidth="1"/>
    <col min="14097" max="14097" width="8.28515625" style="126" customWidth="1"/>
    <col min="14098" max="14098" width="4.42578125" style="126" customWidth="1"/>
    <col min="14099" max="14100" width="5.28515625" style="126" customWidth="1"/>
    <col min="14101" max="14101" width="0" style="126" hidden="1" customWidth="1"/>
    <col min="14102" max="14102" width="6.7109375" style="126" customWidth="1"/>
    <col min="14103" max="14103" width="7.42578125" style="126" customWidth="1"/>
    <col min="14104" max="14105" width="7.7109375" style="126" customWidth="1"/>
    <col min="14106" max="14107" width="0" style="126" hidden="1" customWidth="1"/>
    <col min="14108" max="14108" width="10.7109375" style="126" customWidth="1"/>
    <col min="14109" max="14350" width="8.85546875" style="126"/>
    <col min="14351" max="14351" width="5.28515625" style="126" customWidth="1"/>
    <col min="14352" max="14352" width="25" style="126" customWidth="1"/>
    <col min="14353" max="14353" width="8.28515625" style="126" customWidth="1"/>
    <col min="14354" max="14354" width="4.42578125" style="126" customWidth="1"/>
    <col min="14355" max="14356" width="5.28515625" style="126" customWidth="1"/>
    <col min="14357" max="14357" width="0" style="126" hidden="1" customWidth="1"/>
    <col min="14358" max="14358" width="6.7109375" style="126" customWidth="1"/>
    <col min="14359" max="14359" width="7.42578125" style="126" customWidth="1"/>
    <col min="14360" max="14361" width="7.7109375" style="126" customWidth="1"/>
    <col min="14362" max="14363" width="0" style="126" hidden="1" customWidth="1"/>
    <col min="14364" max="14364" width="10.7109375" style="126" customWidth="1"/>
    <col min="14365" max="14606" width="8.85546875" style="126"/>
    <col min="14607" max="14607" width="5.28515625" style="126" customWidth="1"/>
    <col min="14608" max="14608" width="25" style="126" customWidth="1"/>
    <col min="14609" max="14609" width="8.28515625" style="126" customWidth="1"/>
    <col min="14610" max="14610" width="4.42578125" style="126" customWidth="1"/>
    <col min="14611" max="14612" width="5.28515625" style="126" customWidth="1"/>
    <col min="14613" max="14613" width="0" style="126" hidden="1" customWidth="1"/>
    <col min="14614" max="14614" width="6.7109375" style="126" customWidth="1"/>
    <col min="14615" max="14615" width="7.42578125" style="126" customWidth="1"/>
    <col min="14616" max="14617" width="7.7109375" style="126" customWidth="1"/>
    <col min="14618" max="14619" width="0" style="126" hidden="1" customWidth="1"/>
    <col min="14620" max="14620" width="10.7109375" style="126" customWidth="1"/>
    <col min="14621" max="14862" width="8.85546875" style="126"/>
    <col min="14863" max="14863" width="5.28515625" style="126" customWidth="1"/>
    <col min="14864" max="14864" width="25" style="126" customWidth="1"/>
    <col min="14865" max="14865" width="8.28515625" style="126" customWidth="1"/>
    <col min="14866" max="14866" width="4.42578125" style="126" customWidth="1"/>
    <col min="14867" max="14868" width="5.28515625" style="126" customWidth="1"/>
    <col min="14869" max="14869" width="0" style="126" hidden="1" customWidth="1"/>
    <col min="14870" max="14870" width="6.7109375" style="126" customWidth="1"/>
    <col min="14871" max="14871" width="7.42578125" style="126" customWidth="1"/>
    <col min="14872" max="14873" width="7.7109375" style="126" customWidth="1"/>
    <col min="14874" max="14875" width="0" style="126" hidden="1" customWidth="1"/>
    <col min="14876" max="14876" width="10.7109375" style="126" customWidth="1"/>
    <col min="14877" max="15118" width="8.85546875" style="126"/>
    <col min="15119" max="15119" width="5.28515625" style="126" customWidth="1"/>
    <col min="15120" max="15120" width="25" style="126" customWidth="1"/>
    <col min="15121" max="15121" width="8.28515625" style="126" customWidth="1"/>
    <col min="15122" max="15122" width="4.42578125" style="126" customWidth="1"/>
    <col min="15123" max="15124" width="5.28515625" style="126" customWidth="1"/>
    <col min="15125" max="15125" width="0" style="126" hidden="1" customWidth="1"/>
    <col min="15126" max="15126" width="6.7109375" style="126" customWidth="1"/>
    <col min="15127" max="15127" width="7.42578125" style="126" customWidth="1"/>
    <col min="15128" max="15129" width="7.7109375" style="126" customWidth="1"/>
    <col min="15130" max="15131" width="0" style="126" hidden="1" customWidth="1"/>
    <col min="15132" max="15132" width="10.7109375" style="126" customWidth="1"/>
    <col min="15133" max="15374" width="8.85546875" style="126"/>
    <col min="15375" max="15375" width="5.28515625" style="126" customWidth="1"/>
    <col min="15376" max="15376" width="25" style="126" customWidth="1"/>
    <col min="15377" max="15377" width="8.28515625" style="126" customWidth="1"/>
    <col min="15378" max="15378" width="4.42578125" style="126" customWidth="1"/>
    <col min="15379" max="15380" width="5.28515625" style="126" customWidth="1"/>
    <col min="15381" max="15381" width="0" style="126" hidden="1" customWidth="1"/>
    <col min="15382" max="15382" width="6.7109375" style="126" customWidth="1"/>
    <col min="15383" max="15383" width="7.42578125" style="126" customWidth="1"/>
    <col min="15384" max="15385" width="7.7109375" style="126" customWidth="1"/>
    <col min="15386" max="15387" width="0" style="126" hidden="1" customWidth="1"/>
    <col min="15388" max="15388" width="10.7109375" style="126" customWidth="1"/>
    <col min="15389" max="15630" width="8.85546875" style="126"/>
    <col min="15631" max="15631" width="5.28515625" style="126" customWidth="1"/>
    <col min="15632" max="15632" width="25" style="126" customWidth="1"/>
    <col min="15633" max="15633" width="8.28515625" style="126" customWidth="1"/>
    <col min="15634" max="15634" width="4.42578125" style="126" customWidth="1"/>
    <col min="15635" max="15636" width="5.28515625" style="126" customWidth="1"/>
    <col min="15637" max="15637" width="0" style="126" hidden="1" customWidth="1"/>
    <col min="15638" max="15638" width="6.7109375" style="126" customWidth="1"/>
    <col min="15639" max="15639" width="7.42578125" style="126" customWidth="1"/>
    <col min="15640" max="15641" width="7.7109375" style="126" customWidth="1"/>
    <col min="15642" max="15643" width="0" style="126" hidden="1" customWidth="1"/>
    <col min="15644" max="15644" width="10.7109375" style="126" customWidth="1"/>
    <col min="15645" max="15886" width="8.85546875" style="126"/>
    <col min="15887" max="15887" width="5.28515625" style="126" customWidth="1"/>
    <col min="15888" max="15888" width="25" style="126" customWidth="1"/>
    <col min="15889" max="15889" width="8.28515625" style="126" customWidth="1"/>
    <col min="15890" max="15890" width="4.42578125" style="126" customWidth="1"/>
    <col min="15891" max="15892" width="5.28515625" style="126" customWidth="1"/>
    <col min="15893" max="15893" width="0" style="126" hidden="1" customWidth="1"/>
    <col min="15894" max="15894" width="6.7109375" style="126" customWidth="1"/>
    <col min="15895" max="15895" width="7.42578125" style="126" customWidth="1"/>
    <col min="15896" max="15897" width="7.7109375" style="126" customWidth="1"/>
    <col min="15898" max="15899" width="0" style="126" hidden="1" customWidth="1"/>
    <col min="15900" max="15900" width="10.7109375" style="126" customWidth="1"/>
    <col min="15901" max="16142" width="8.85546875" style="126"/>
    <col min="16143" max="16143" width="5.28515625" style="126" customWidth="1"/>
    <col min="16144" max="16144" width="25" style="126" customWidth="1"/>
    <col min="16145" max="16145" width="8.28515625" style="126" customWidth="1"/>
    <col min="16146" max="16146" width="4.42578125" style="126" customWidth="1"/>
    <col min="16147" max="16148" width="5.28515625" style="126" customWidth="1"/>
    <col min="16149" max="16149" width="0" style="126" hidden="1" customWidth="1"/>
    <col min="16150" max="16150" width="6.7109375" style="126" customWidth="1"/>
    <col min="16151" max="16151" width="7.42578125" style="126" customWidth="1"/>
    <col min="16152" max="16153" width="7.7109375" style="126" customWidth="1"/>
    <col min="16154" max="16155" width="0" style="126" hidden="1" customWidth="1"/>
    <col min="16156" max="16156" width="10.7109375" style="126" customWidth="1"/>
    <col min="16157" max="16384" width="8.85546875" style="126"/>
  </cols>
  <sheetData>
    <row r="1" spans="1:31" ht="12.75" customHeight="1" x14ac:dyDescent="0.2">
      <c r="A1" s="396" t="s">
        <v>94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</row>
    <row r="2" spans="1:31" ht="13.5" customHeight="1" thickBot="1" x14ac:dyDescent="0.25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127"/>
      <c r="AD2" s="127"/>
      <c r="AE2" s="127"/>
    </row>
    <row r="3" spans="1:31" s="131" customFormat="1" ht="16.5" thickBot="1" x14ac:dyDescent="0.3">
      <c r="A3" s="398" t="s">
        <v>21</v>
      </c>
      <c r="B3" s="401" t="s">
        <v>22</v>
      </c>
      <c r="C3" s="128"/>
      <c r="D3" s="404">
        <v>1</v>
      </c>
      <c r="E3" s="405"/>
      <c r="F3" s="406"/>
      <c r="G3" s="404">
        <v>2</v>
      </c>
      <c r="H3" s="405"/>
      <c r="I3" s="406"/>
      <c r="J3" s="407">
        <v>3</v>
      </c>
      <c r="K3" s="408"/>
      <c r="L3" s="409"/>
      <c r="M3" s="410" t="s">
        <v>2</v>
      </c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2"/>
      <c r="AA3" s="129">
        <f>SUM(M3:Z3)</f>
        <v>0</v>
      </c>
      <c r="AB3" s="413" t="s">
        <v>23</v>
      </c>
      <c r="AC3" s="130"/>
      <c r="AD3" s="130"/>
      <c r="AE3" s="130"/>
    </row>
    <row r="4" spans="1:31" s="131" customFormat="1" ht="16.5" customHeight="1" thickBot="1" x14ac:dyDescent="0.3">
      <c r="A4" s="399"/>
      <c r="B4" s="402"/>
      <c r="C4" s="415" t="s">
        <v>24</v>
      </c>
      <c r="D4" s="417" t="s">
        <v>29</v>
      </c>
      <c r="E4" s="421" t="s">
        <v>31</v>
      </c>
      <c r="F4" s="423" t="s">
        <v>32</v>
      </c>
      <c r="G4" s="417" t="s">
        <v>29</v>
      </c>
      <c r="H4" s="421" t="s">
        <v>31</v>
      </c>
      <c r="I4" s="423" t="s">
        <v>32</v>
      </c>
      <c r="J4" s="417" t="s">
        <v>29</v>
      </c>
      <c r="K4" s="421" t="s">
        <v>31</v>
      </c>
      <c r="L4" s="423" t="s">
        <v>32</v>
      </c>
      <c r="M4" s="425" t="s">
        <v>30</v>
      </c>
      <c r="N4" s="419">
        <v>1</v>
      </c>
      <c r="O4" s="420"/>
      <c r="P4" s="420"/>
      <c r="Q4" s="420"/>
      <c r="R4" s="419">
        <v>2</v>
      </c>
      <c r="S4" s="420"/>
      <c r="T4" s="420"/>
      <c r="U4" s="420"/>
      <c r="V4" s="419">
        <v>3</v>
      </c>
      <c r="W4" s="420"/>
      <c r="X4" s="420"/>
      <c r="Y4" s="420"/>
      <c r="Z4" s="144"/>
      <c r="AA4" s="129"/>
      <c r="AB4" s="414"/>
      <c r="AC4" s="130"/>
      <c r="AD4" s="130"/>
      <c r="AE4" s="130"/>
    </row>
    <row r="5" spans="1:31" s="133" customFormat="1" ht="33" customHeight="1" thickBot="1" x14ac:dyDescent="0.3">
      <c r="A5" s="400"/>
      <c r="B5" s="403"/>
      <c r="C5" s="416"/>
      <c r="D5" s="418"/>
      <c r="E5" s="422"/>
      <c r="F5" s="424"/>
      <c r="G5" s="418"/>
      <c r="H5" s="422"/>
      <c r="I5" s="424"/>
      <c r="J5" s="418"/>
      <c r="K5" s="422"/>
      <c r="L5" s="424"/>
      <c r="M5" s="426"/>
      <c r="N5" s="146" t="s">
        <v>25</v>
      </c>
      <c r="O5" s="147" t="s">
        <v>26</v>
      </c>
      <c r="P5" s="147" t="s">
        <v>27</v>
      </c>
      <c r="Q5" s="148" t="s">
        <v>28</v>
      </c>
      <c r="R5" s="146" t="s">
        <v>25</v>
      </c>
      <c r="S5" s="147" t="s">
        <v>26</v>
      </c>
      <c r="T5" s="147" t="s">
        <v>27</v>
      </c>
      <c r="U5" s="149" t="s">
        <v>28</v>
      </c>
      <c r="V5" s="146" t="s">
        <v>25</v>
      </c>
      <c r="W5" s="147" t="s">
        <v>26</v>
      </c>
      <c r="X5" s="147" t="s">
        <v>27</v>
      </c>
      <c r="Y5" s="149" t="s">
        <v>28</v>
      </c>
      <c r="Z5" s="145">
        <v>4</v>
      </c>
      <c r="AA5" s="129"/>
      <c r="AB5" s="414"/>
      <c r="AC5" s="132"/>
      <c r="AD5" s="132"/>
      <c r="AE5" s="132"/>
    </row>
    <row r="6" spans="1:31" ht="15.75" x14ac:dyDescent="0.25">
      <c r="A6" s="279">
        <f ca="1">RANK(AB6,AB$6:OFFSET(AB$6,0,0,COUNTA(B$6:B$33)))</f>
        <v>1</v>
      </c>
      <c r="B6" s="356" t="s">
        <v>43</v>
      </c>
      <c r="C6" s="286">
        <v>15</v>
      </c>
      <c r="D6" s="257">
        <v>1</v>
      </c>
      <c r="E6" s="258">
        <v>6</v>
      </c>
      <c r="F6" s="259">
        <v>3</v>
      </c>
      <c r="G6" s="260">
        <v>1</v>
      </c>
      <c r="H6" s="224">
        <v>6</v>
      </c>
      <c r="I6" s="258">
        <v>6</v>
      </c>
      <c r="J6" s="257">
        <v>1</v>
      </c>
      <c r="K6" s="258">
        <v>7</v>
      </c>
      <c r="L6" s="261">
        <v>3</v>
      </c>
      <c r="M6" s="272">
        <v>1.5</v>
      </c>
      <c r="N6" s="218">
        <f ca="1">OFFSET(Очки!$A$3,F6,D6+QUOTIENT(MAX($C$34-11,0), 2)*4)</f>
        <v>14</v>
      </c>
      <c r="O6" s="186">
        <f ca="1">IF(F6&lt;E6,OFFSET(IF(OR($C$34=11,$C$34=12),Очки!$B$17,Очки!$O$18),2+E6-F6,IF(D6=2,12,13-E6)),0)</f>
        <v>2.7</v>
      </c>
      <c r="P6" s="186">
        <v>1.5</v>
      </c>
      <c r="Q6" s="262"/>
      <c r="R6" s="218">
        <f ca="1">OFFSET(Очки!$A$3,I6,G6+QUOTIENT(MAX($C$34-11,0), 2)*4)</f>
        <v>11.5</v>
      </c>
      <c r="S6" s="186">
        <f ca="1">IF(I6&lt;H6,OFFSET(IF(OR($C$34=11,$C$34=12),Очки!$B$17,Очки!$O$18),2+H6-I6,IF(G6=2,12,13-H6)),0)</f>
        <v>0</v>
      </c>
      <c r="T6" s="186">
        <v>2</v>
      </c>
      <c r="U6" s="262"/>
      <c r="V6" s="218">
        <f ca="1">OFFSET(Очки!$A$3,L6,J6+QUOTIENT(MAX($C$34-11,0), 2)*4)</f>
        <v>14</v>
      </c>
      <c r="W6" s="186">
        <f ca="1">IF(L6&lt;K6,OFFSET(IF(OR($C$34=11,$C$34=12),Очки!$B$17,Очки!$O$18),2+K6-L6,IF(J6=2,12,13-K6)),0)</f>
        <v>3.8</v>
      </c>
      <c r="X6" s="186">
        <v>1.5</v>
      </c>
      <c r="Y6" s="187"/>
      <c r="Z6" s="134"/>
      <c r="AA6" s="135"/>
      <c r="AB6" s="182">
        <f t="shared" ref="AB6:AB20" ca="1" si="0">SUM(M6:Y6)</f>
        <v>52.5</v>
      </c>
      <c r="AC6" s="127"/>
      <c r="AD6" s="127"/>
      <c r="AE6" s="127"/>
    </row>
    <row r="7" spans="1:31" ht="15.75" x14ac:dyDescent="0.25">
      <c r="A7" s="280">
        <f ca="1">RANK(AB7,AB$6:OFFSET(AB$6,0,0,COUNTA(B$6:B$33)))</f>
        <v>2</v>
      </c>
      <c r="B7" s="284" t="s">
        <v>73</v>
      </c>
      <c r="C7" s="219">
        <v>5</v>
      </c>
      <c r="D7" s="225">
        <v>1</v>
      </c>
      <c r="E7" s="226">
        <v>7</v>
      </c>
      <c r="F7" s="227">
        <v>4</v>
      </c>
      <c r="G7" s="223">
        <v>1</v>
      </c>
      <c r="H7" s="228">
        <v>8</v>
      </c>
      <c r="I7" s="226">
        <v>5</v>
      </c>
      <c r="J7" s="225">
        <v>1</v>
      </c>
      <c r="K7" s="226">
        <v>8</v>
      </c>
      <c r="L7" s="229">
        <v>7</v>
      </c>
      <c r="M7" s="273">
        <v>2</v>
      </c>
      <c r="N7" s="192">
        <f ca="1">OFFSET(Очки!$A$3,F7,D7+QUOTIENT(MAX($C$34-11,0), 2)*4)</f>
        <v>13</v>
      </c>
      <c r="O7" s="188">
        <f ca="1">IF(F7&lt;E7,OFFSET(IF(OR($C$34=11,$C$34=12),Очки!$B$17,Очки!$O$18),2+E7-F7,IF(D7=2,12,13-E7)),0)</f>
        <v>3</v>
      </c>
      <c r="P7" s="188">
        <v>2.5</v>
      </c>
      <c r="Q7" s="263"/>
      <c r="R7" s="192">
        <f ca="1">OFFSET(Очки!$A$3,I7,G7+QUOTIENT(MAX($C$34-11,0), 2)*4)</f>
        <v>12</v>
      </c>
      <c r="S7" s="188">
        <f ca="1">IF(I7&lt;H7,OFFSET(IF(OR($C$34=11,$C$34=12),Очки!$B$17,Очки!$O$18),2+H7-I7,IF(G7=2,12,13-H7)),0)</f>
        <v>3.3</v>
      </c>
      <c r="T7" s="188">
        <v>2.5</v>
      </c>
      <c r="U7" s="263"/>
      <c r="V7" s="192">
        <f ca="1">OFFSET(Очки!$A$3,L7,J7+QUOTIENT(MAX($C$34-11,0), 2)*4)</f>
        <v>11</v>
      </c>
      <c r="W7" s="188">
        <f ca="1">IF(L7&lt;K7,OFFSET(IF(OR($C$34=11,$C$34=12),Очки!$B$17,Очки!$O$18),2+K7-L7,IF(J7=2,12,13-K7)),0)</f>
        <v>1.2</v>
      </c>
      <c r="X7" s="188">
        <v>2</v>
      </c>
      <c r="Y7" s="189">
        <v>-2</v>
      </c>
      <c r="Z7" s="136"/>
      <c r="AA7" s="137"/>
      <c r="AB7" s="183">
        <f t="shared" ca="1" si="0"/>
        <v>50.5</v>
      </c>
      <c r="AC7" s="127"/>
      <c r="AD7" s="127"/>
      <c r="AE7" s="127"/>
    </row>
    <row r="8" spans="1:31" ht="15.75" x14ac:dyDescent="0.25">
      <c r="A8" s="280">
        <f ca="1">RANK(AB8,AB$6:OFFSET(AB$6,0,0,COUNTA(B$6:B$33)))</f>
        <v>3</v>
      </c>
      <c r="B8" s="283" t="s">
        <v>74</v>
      </c>
      <c r="C8" s="219"/>
      <c r="D8" s="225">
        <v>1</v>
      </c>
      <c r="E8" s="226">
        <v>2</v>
      </c>
      <c r="F8" s="227">
        <v>1</v>
      </c>
      <c r="G8" s="223">
        <v>1</v>
      </c>
      <c r="H8" s="228">
        <v>5</v>
      </c>
      <c r="I8" s="226">
        <v>7</v>
      </c>
      <c r="J8" s="225">
        <v>1</v>
      </c>
      <c r="K8" s="226">
        <v>3</v>
      </c>
      <c r="L8" s="229">
        <v>1</v>
      </c>
      <c r="M8" s="273"/>
      <c r="N8" s="192">
        <f ca="1">OFFSET(Очки!$A$3,F8,D8+QUOTIENT(MAX($C$34-11,0), 2)*4)</f>
        <v>16</v>
      </c>
      <c r="O8" s="188">
        <f ca="1">IF(F8&lt;E8,OFFSET(IF(OR($C$34=11,$C$34=12),Очки!$B$17,Очки!$O$18),2+E8-F8,IF(D8=2,12,13-E8)),0)</f>
        <v>0.7</v>
      </c>
      <c r="P8" s="188">
        <v>1</v>
      </c>
      <c r="Q8" s="263"/>
      <c r="R8" s="192">
        <f ca="1">OFFSET(Очки!$A$3,I8,G8+QUOTIENT(MAX($C$34-11,0), 2)*4)</f>
        <v>11</v>
      </c>
      <c r="S8" s="188">
        <f ca="1">IF(I8&lt;H8,OFFSET(IF(OR($C$34=11,$C$34=12),Очки!$B$17,Очки!$O$18),2+H8-I8,IF(G8=2,12,13-H8)),0)</f>
        <v>0</v>
      </c>
      <c r="T8" s="188"/>
      <c r="U8" s="263"/>
      <c r="V8" s="192">
        <f ca="1">OFFSET(Очки!$A$3,L8,J8+QUOTIENT(MAX($C$34-11,0), 2)*4)</f>
        <v>16</v>
      </c>
      <c r="W8" s="188">
        <f ca="1">IF(L8&lt;K8,OFFSET(IF(OR($C$34=11,$C$34=12),Очки!$B$17,Очки!$O$18),2+K8-L8,IF(J8=2,12,13-K8)),0)</f>
        <v>1.4</v>
      </c>
      <c r="X8" s="188">
        <v>2.5</v>
      </c>
      <c r="Y8" s="189"/>
      <c r="Z8" s="136"/>
      <c r="AA8" s="137"/>
      <c r="AB8" s="183">
        <f t="shared" ca="1" si="0"/>
        <v>48.6</v>
      </c>
      <c r="AC8" s="127"/>
      <c r="AD8" s="127"/>
      <c r="AE8" s="127"/>
    </row>
    <row r="9" spans="1:31" ht="15.75" x14ac:dyDescent="0.25">
      <c r="A9" s="280">
        <f ca="1">RANK(AB9,AB$6:OFFSET(AB$6,0,0,COUNTA(B$6:B$33)))</f>
        <v>4</v>
      </c>
      <c r="B9" s="282" t="s">
        <v>50</v>
      </c>
      <c r="C9" s="219"/>
      <c r="D9" s="225">
        <v>1</v>
      </c>
      <c r="E9" s="226">
        <v>9</v>
      </c>
      <c r="F9" s="227">
        <v>5</v>
      </c>
      <c r="G9" s="223">
        <v>1</v>
      </c>
      <c r="H9" s="228">
        <v>3</v>
      </c>
      <c r="I9" s="226">
        <v>3</v>
      </c>
      <c r="J9" s="225">
        <v>1</v>
      </c>
      <c r="K9" s="226">
        <v>1</v>
      </c>
      <c r="L9" s="229">
        <v>4</v>
      </c>
      <c r="M9" s="273">
        <v>2.5</v>
      </c>
      <c r="N9" s="192">
        <f ca="1">OFFSET(Очки!$A$3,F9,D9+QUOTIENT(MAX($C$34-11,0), 2)*4)</f>
        <v>12</v>
      </c>
      <c r="O9" s="188">
        <f ca="1">IF(F9&lt;E9,OFFSET(IF(OR($C$34=11,$C$34=12),Очки!$B$17,Очки!$O$18),2+E9-F9,IF(D9=2,12,13-E9)),0)</f>
        <v>4.5</v>
      </c>
      <c r="P9" s="188"/>
      <c r="Q9" s="263"/>
      <c r="R9" s="192">
        <f ca="1">OFFSET(Очки!$A$3,I9,G9+QUOTIENT(MAX($C$34-11,0), 2)*4)</f>
        <v>14</v>
      </c>
      <c r="S9" s="188">
        <f ca="1">IF(I9&lt;H9,OFFSET(IF(OR($C$34=11,$C$34=12),Очки!$B$17,Очки!$O$18),2+H9-I9,IF(G9=2,12,13-H9)),0)</f>
        <v>0</v>
      </c>
      <c r="T9" s="188"/>
      <c r="U9" s="263"/>
      <c r="V9" s="192">
        <f ca="1">OFFSET(Очки!$A$3,L9,J9+QUOTIENT(MAX($C$34-11,0), 2)*4)</f>
        <v>13</v>
      </c>
      <c r="W9" s="188">
        <f ca="1">IF(L9&lt;K9,OFFSET(IF(OR($C$34=11,$C$34=12),Очки!$B$17,Очки!$O$18),2+K9-L9,IF(J9=2,12,13-K9)),0)</f>
        <v>0</v>
      </c>
      <c r="X9" s="188"/>
      <c r="Y9" s="189"/>
      <c r="Z9" s="136"/>
      <c r="AA9" s="137"/>
      <c r="AB9" s="183">
        <f t="shared" ca="1" si="0"/>
        <v>46</v>
      </c>
      <c r="AC9" s="127"/>
      <c r="AD9" s="127"/>
      <c r="AE9" s="127"/>
    </row>
    <row r="10" spans="1:31" ht="15.75" x14ac:dyDescent="0.25">
      <c r="A10" s="280">
        <f ca="1">RANK(AB10,AB$6:OFFSET(AB$6,0,0,COUNTA(B$6:B$33)))</f>
        <v>5</v>
      </c>
      <c r="B10" s="282" t="s">
        <v>92</v>
      </c>
      <c r="C10" s="219"/>
      <c r="D10" s="225">
        <v>1</v>
      </c>
      <c r="E10" s="226">
        <v>5</v>
      </c>
      <c r="F10" s="227">
        <v>7</v>
      </c>
      <c r="G10" s="223">
        <v>1</v>
      </c>
      <c r="H10" s="228">
        <v>4</v>
      </c>
      <c r="I10" s="226">
        <v>3</v>
      </c>
      <c r="J10" s="225">
        <v>1</v>
      </c>
      <c r="K10" s="226">
        <v>5</v>
      </c>
      <c r="L10" s="229">
        <v>2</v>
      </c>
      <c r="M10" s="273">
        <v>1</v>
      </c>
      <c r="N10" s="192">
        <f ca="1">OFFSET(Очки!$A$3,F10,D10+QUOTIENT(MAX($C$34-11,0), 2)*4)</f>
        <v>11</v>
      </c>
      <c r="O10" s="188">
        <f ca="1">IF(F10&lt;E10,OFFSET(IF(OR($C$34=11,$C$34=12),Очки!$B$17,Очки!$O$18),2+E10-F10,IF(D10=2,12,13-E10)),0)</f>
        <v>0</v>
      </c>
      <c r="P10" s="188">
        <v>0.5</v>
      </c>
      <c r="Q10" s="263"/>
      <c r="R10" s="192">
        <f ca="1">OFFSET(Очки!$A$3,I10,G10+QUOTIENT(MAX($C$34-11,0), 2)*4)</f>
        <v>14</v>
      </c>
      <c r="S10" s="188">
        <f ca="1">IF(I10&lt;H10,OFFSET(IF(OR($C$34=11,$C$34=12),Очки!$B$17,Очки!$O$18),2+H10-I10,IF(G10=2,12,13-H10)),0)</f>
        <v>0.8</v>
      </c>
      <c r="T10" s="188">
        <v>1</v>
      </c>
      <c r="U10" s="263">
        <v>-5</v>
      </c>
      <c r="V10" s="192">
        <f ca="1">OFFSET(Очки!$A$3,L10,J10+QUOTIENT(MAX($C$34-11,0), 2)*4)</f>
        <v>15</v>
      </c>
      <c r="W10" s="188">
        <f ca="1">IF(L10&lt;K10,OFFSET(IF(OR($C$34=11,$C$34=12),Очки!$B$17,Очки!$O$18),2+K10-L10,IF(J10=2,12,13-K10)),0)</f>
        <v>2.4000000000000004</v>
      </c>
      <c r="X10" s="188"/>
      <c r="Y10" s="189"/>
      <c r="Z10" s="136"/>
      <c r="AA10" s="137"/>
      <c r="AB10" s="183">
        <f t="shared" ca="1" si="0"/>
        <v>40.699999999999996</v>
      </c>
      <c r="AC10" s="127"/>
      <c r="AD10" s="127"/>
      <c r="AE10" s="127"/>
    </row>
    <row r="11" spans="1:31" ht="16.5" thickBot="1" x14ac:dyDescent="0.3">
      <c r="A11" s="280">
        <f ca="1">RANK(AB11,AB$6:OFFSET(AB$6,0,0,COUNTA(B$6:B$33)))</f>
        <v>6</v>
      </c>
      <c r="B11" s="284" t="s">
        <v>55</v>
      </c>
      <c r="C11" s="219"/>
      <c r="D11" s="225">
        <v>2</v>
      </c>
      <c r="E11" s="226">
        <v>7</v>
      </c>
      <c r="F11" s="227">
        <v>3</v>
      </c>
      <c r="G11" s="223">
        <v>2</v>
      </c>
      <c r="H11" s="228">
        <v>5</v>
      </c>
      <c r="I11" s="226">
        <v>1</v>
      </c>
      <c r="J11" s="225">
        <v>2</v>
      </c>
      <c r="K11" s="226">
        <v>6</v>
      </c>
      <c r="L11" s="229">
        <v>2</v>
      </c>
      <c r="M11" s="273"/>
      <c r="N11" s="192">
        <f ca="1">OFFSET(Очки!$A$3,F11,D11+QUOTIENT(MAX($C$34-11,0), 2)*4)</f>
        <v>9.5</v>
      </c>
      <c r="O11" s="188">
        <f ca="1">IF(F11&lt;E11,OFFSET(IF(OR($C$34=11,$C$34=12),Очки!$B$17,Очки!$O$18),2+E11-F11,IF(D11=2,12,13-E11)),0)</f>
        <v>2.8</v>
      </c>
      <c r="P11" s="188"/>
      <c r="Q11" s="263"/>
      <c r="R11" s="192">
        <f ca="1">OFFSET(Очки!$A$3,I11,G11+QUOTIENT(MAX($C$34-11,0), 2)*4)</f>
        <v>11.5</v>
      </c>
      <c r="S11" s="188">
        <f ca="1">IF(I11&lt;H11,OFFSET(IF(OR($C$34=11,$C$34=12),Очки!$B$17,Очки!$O$18),2+H11-I11,IF(G11=2,12,13-H11)),0)</f>
        <v>2.8</v>
      </c>
      <c r="T11" s="188"/>
      <c r="U11" s="263"/>
      <c r="V11" s="192">
        <f ca="1">OFFSET(Очки!$A$3,L11,J11+QUOTIENT(MAX($C$34-11,0), 2)*4)</f>
        <v>10.5</v>
      </c>
      <c r="W11" s="188">
        <f ca="1">IF(L11&lt;K11,OFFSET(IF(OR($C$34=11,$C$34=12),Очки!$B$17,Очки!$O$18),2+K11-L11,IF(J11=2,12,13-K11)),0)</f>
        <v>2.8</v>
      </c>
      <c r="X11" s="188">
        <v>0.5</v>
      </c>
      <c r="Y11" s="189"/>
      <c r="Z11" s="136"/>
      <c r="AA11" s="137"/>
      <c r="AB11" s="183">
        <f t="shared" ca="1" si="0"/>
        <v>40.4</v>
      </c>
      <c r="AC11" s="127"/>
      <c r="AD11" s="127"/>
      <c r="AE11" s="127"/>
    </row>
    <row r="12" spans="1:31" ht="15.75" x14ac:dyDescent="0.25">
      <c r="A12" s="279">
        <f ca="1">RANK(AB12,AB$6:OFFSET(AB$6,0,0,COUNTA(B$6:B$33)))</f>
        <v>7</v>
      </c>
      <c r="B12" s="282" t="s">
        <v>65</v>
      </c>
      <c r="C12" s="281">
        <v>10</v>
      </c>
      <c r="D12" s="222">
        <v>1</v>
      </c>
      <c r="E12" s="317">
        <v>1</v>
      </c>
      <c r="F12" s="318">
        <v>2</v>
      </c>
      <c r="G12" s="319">
        <v>1</v>
      </c>
      <c r="H12" s="320">
        <v>7</v>
      </c>
      <c r="I12" s="317">
        <v>8</v>
      </c>
      <c r="J12" s="222">
        <v>1</v>
      </c>
      <c r="K12" s="317">
        <v>4</v>
      </c>
      <c r="L12" s="321">
        <v>5</v>
      </c>
      <c r="M12" s="322"/>
      <c r="N12" s="323">
        <f ca="1">OFFSET(Очки!$A$3,F12,D12+QUOTIENT(MAX($C$34-11,0), 2)*4)</f>
        <v>15</v>
      </c>
      <c r="O12" s="324">
        <f ca="1">IF(F12&lt;E12,OFFSET(IF(OR($C$34=11,$C$34=12),Очки!$B$17,Очки!$O$18),2+E12-F12,IF(D12=2,12,13-E12)),0)</f>
        <v>0</v>
      </c>
      <c r="P12" s="324">
        <v>2</v>
      </c>
      <c r="Q12" s="325"/>
      <c r="R12" s="323">
        <f ca="1">OFFSET(Очки!$A$3,I12,G12+QUOTIENT(MAX($C$34-11,0), 2)*4)</f>
        <v>10.5</v>
      </c>
      <c r="S12" s="324">
        <f ca="1">IF(I12&lt;H12,OFFSET(IF(OR($C$34=11,$C$34=12),Очки!$B$17,Очки!$O$18),2+H12-I12,IF(G12=2,12,13-H12)),0)</f>
        <v>0</v>
      </c>
      <c r="T12" s="324">
        <v>0.5</v>
      </c>
      <c r="U12" s="325"/>
      <c r="V12" s="323">
        <f ca="1">OFFSET(Очки!$A$3,L12,J12+QUOTIENT(MAX($C$34-11,0), 2)*4)</f>
        <v>12</v>
      </c>
      <c r="W12" s="324">
        <f ca="1">IF(L12&lt;K12,OFFSET(IF(OR($C$34=11,$C$34=12),Очки!$B$17,Очки!$O$18),2+K12-L12,IF(J12=2,12,13-K12)),0)</f>
        <v>0</v>
      </c>
      <c r="X12" s="324"/>
      <c r="Y12" s="326"/>
      <c r="Z12" s="327"/>
      <c r="AA12" s="328"/>
      <c r="AB12" s="329">
        <f t="shared" ca="1" si="0"/>
        <v>40</v>
      </c>
      <c r="AC12" s="127"/>
      <c r="AD12" s="127"/>
      <c r="AE12" s="127"/>
    </row>
    <row r="13" spans="1:31" ht="15.75" x14ac:dyDescent="0.25">
      <c r="A13" s="280">
        <f ca="1">RANK(AB13,AB$6:OFFSET(AB$6,0,0,COUNTA(B$6:B$33)))</f>
        <v>8</v>
      </c>
      <c r="B13" s="285" t="s">
        <v>64</v>
      </c>
      <c r="C13" s="219"/>
      <c r="D13" s="225">
        <v>2</v>
      </c>
      <c r="E13" s="226">
        <v>5</v>
      </c>
      <c r="F13" s="227">
        <v>1</v>
      </c>
      <c r="G13" s="223">
        <v>1</v>
      </c>
      <c r="H13" s="228">
        <v>1</v>
      </c>
      <c r="I13" s="226">
        <v>1</v>
      </c>
      <c r="J13" s="225">
        <v>1</v>
      </c>
      <c r="K13" s="226">
        <v>6</v>
      </c>
      <c r="L13" s="229">
        <v>6</v>
      </c>
      <c r="M13" s="273"/>
      <c r="N13" s="192">
        <f ca="1">OFFSET(Очки!$A$3,F13,D13+QUOTIENT(MAX($C$34-11,0), 2)*4)</f>
        <v>11.5</v>
      </c>
      <c r="O13" s="188">
        <f ca="1">IF(F13&lt;E13,OFFSET(IF(OR($C$34=11,$C$34=12),Очки!$B$17,Очки!$O$18),2+E13-F13,IF(D13=2,12,13-E13)),0)</f>
        <v>2.8</v>
      </c>
      <c r="P13" s="188"/>
      <c r="Q13" s="263">
        <v>-6</v>
      </c>
      <c r="R13" s="192">
        <f ca="1">OFFSET(Очки!$A$3,I13,G13+QUOTIENT(MAX($C$34-11,0), 2)*4)</f>
        <v>16</v>
      </c>
      <c r="S13" s="188">
        <f ca="1">IF(I13&lt;H13,OFFSET(IF(OR($C$34=11,$C$34=12),Очки!$B$17,Очки!$O$18),2+H13-I13,IF(G13=2,12,13-H13)),0)</f>
        <v>0</v>
      </c>
      <c r="T13" s="188">
        <v>1.5</v>
      </c>
      <c r="U13" s="263"/>
      <c r="V13" s="192">
        <f ca="1">OFFSET(Очки!$A$3,L13,J13+QUOTIENT(MAX($C$34-11,0), 2)*4)</f>
        <v>11.5</v>
      </c>
      <c r="W13" s="188">
        <f ca="1">IF(L13&lt;K13,OFFSET(IF(OR($C$34=11,$C$34=12),Очки!$B$17,Очки!$O$18),2+K13-L13,IF(J13=2,12,13-K13)),0)</f>
        <v>0</v>
      </c>
      <c r="X13" s="188">
        <v>1</v>
      </c>
      <c r="Y13" s="189"/>
      <c r="Z13" s="136"/>
      <c r="AA13" s="137"/>
      <c r="AB13" s="183">
        <f t="shared" ca="1" si="0"/>
        <v>38.299999999999997</v>
      </c>
      <c r="AC13" s="127"/>
      <c r="AD13" s="127"/>
      <c r="AE13" s="127"/>
    </row>
    <row r="14" spans="1:31" ht="15.75" x14ac:dyDescent="0.25">
      <c r="A14" s="280">
        <f ca="1">RANK(AB14,AB$6:OFFSET(AB$6,0,0,COUNTA(B$6:B$33)))</f>
        <v>9</v>
      </c>
      <c r="B14" s="283" t="s">
        <v>82</v>
      </c>
      <c r="C14" s="219">
        <v>10</v>
      </c>
      <c r="D14" s="225">
        <v>1</v>
      </c>
      <c r="E14" s="226">
        <v>4</v>
      </c>
      <c r="F14" s="227">
        <v>8</v>
      </c>
      <c r="G14" s="223">
        <v>1</v>
      </c>
      <c r="H14" s="228">
        <v>2</v>
      </c>
      <c r="I14" s="226">
        <v>2</v>
      </c>
      <c r="J14" s="225">
        <v>1</v>
      </c>
      <c r="K14" s="226">
        <v>2</v>
      </c>
      <c r="L14" s="229">
        <v>8</v>
      </c>
      <c r="M14" s="273">
        <v>0.5</v>
      </c>
      <c r="N14" s="192">
        <f ca="1">OFFSET(Очки!$A$3,F14,D14+QUOTIENT(MAX($C$34-11,0), 2)*4)</f>
        <v>10.5</v>
      </c>
      <c r="O14" s="188">
        <f ca="1">IF(F14&lt;E14,OFFSET(IF(OR($C$34=11,$C$34=12),Очки!$B$17,Очки!$O$18),2+E14-F14,IF(D14=2,12,13-E14)),0)</f>
        <v>0</v>
      </c>
      <c r="P14" s="188"/>
      <c r="Q14" s="263"/>
      <c r="R14" s="192">
        <f ca="1">OFFSET(Очки!$A$3,I14,G14+QUOTIENT(MAX($C$34-11,0), 2)*4)</f>
        <v>15</v>
      </c>
      <c r="S14" s="188">
        <f ca="1">IF(I14&lt;H14,OFFSET(IF(OR($C$34=11,$C$34=12),Очки!$B$17,Очки!$O$18),2+H14-I14,IF(G14=2,12,13-H14)),0)</f>
        <v>0</v>
      </c>
      <c r="T14" s="188"/>
      <c r="U14" s="263"/>
      <c r="V14" s="192">
        <f ca="1">OFFSET(Очки!$A$3,L14,J14+QUOTIENT(MAX($C$34-11,0), 2)*4)</f>
        <v>10.5</v>
      </c>
      <c r="W14" s="188">
        <f ca="1">IF(L14&lt;K14,OFFSET(IF(OR($C$34=11,$C$34=12),Очки!$B$17,Очки!$O$18),2+K14-L14,IF(J14=2,12,13-K14)),0)</f>
        <v>0</v>
      </c>
      <c r="X14" s="188"/>
      <c r="Y14" s="189"/>
      <c r="Z14" s="136"/>
      <c r="AA14" s="137"/>
      <c r="AB14" s="183">
        <f t="shared" ca="1" si="0"/>
        <v>36.5</v>
      </c>
      <c r="AC14" s="127"/>
      <c r="AD14" s="127"/>
      <c r="AE14" s="127"/>
    </row>
    <row r="15" spans="1:31" ht="15.75" x14ac:dyDescent="0.25">
      <c r="A15" s="280">
        <f ca="1">RANK(AB15,AB$6:OFFSET(AB$6,0,0,COUNTA(B$6:B$33)))</f>
        <v>10</v>
      </c>
      <c r="B15" s="283" t="s">
        <v>57</v>
      </c>
      <c r="C15" s="219"/>
      <c r="D15" s="225">
        <v>2</v>
      </c>
      <c r="E15" s="226">
        <v>6</v>
      </c>
      <c r="F15" s="227">
        <v>2</v>
      </c>
      <c r="G15" s="223">
        <v>2</v>
      </c>
      <c r="H15" s="228">
        <v>6</v>
      </c>
      <c r="I15" s="226">
        <v>4</v>
      </c>
      <c r="J15" s="225">
        <v>2</v>
      </c>
      <c r="K15" s="226">
        <v>4</v>
      </c>
      <c r="L15" s="229">
        <v>5</v>
      </c>
      <c r="M15" s="273"/>
      <c r="N15" s="192">
        <f ca="1">OFFSET(Очки!$A$3,F15,D15+QUOTIENT(MAX($C$34-11,0), 2)*4)</f>
        <v>10.5</v>
      </c>
      <c r="O15" s="188">
        <f ca="1">IF(F15&lt;E15,OFFSET(IF(OR($C$34=11,$C$34=12),Очки!$B$17,Очки!$O$18),2+E15-F15,IF(D15=2,12,13-E15)),0)</f>
        <v>2.8</v>
      </c>
      <c r="P15" s="188"/>
      <c r="Q15" s="263"/>
      <c r="R15" s="192">
        <f ca="1">OFFSET(Очки!$A$3,I15,G15+QUOTIENT(MAX($C$34-11,0), 2)*4)</f>
        <v>8.5</v>
      </c>
      <c r="S15" s="188">
        <f ca="1">IF(I15&lt;H15,OFFSET(IF(OR($C$34=11,$C$34=12),Очки!$B$17,Очки!$O$18),2+H15-I15,IF(G15=2,12,13-H15)),0)</f>
        <v>1.4</v>
      </c>
      <c r="T15" s="188"/>
      <c r="U15" s="263"/>
      <c r="V15" s="192">
        <f ca="1">OFFSET(Очки!$A$3,L15,J15+QUOTIENT(MAX($C$34-11,0), 2)*4)</f>
        <v>7.5</v>
      </c>
      <c r="W15" s="188">
        <f ca="1">IF(L15&lt;K15,OFFSET(IF(OR($C$34=11,$C$34=12),Очки!$B$17,Очки!$O$18),2+K15-L15,IF(J15=2,12,13-K15)),0)</f>
        <v>0</v>
      </c>
      <c r="X15" s="188"/>
      <c r="Y15" s="189"/>
      <c r="Z15" s="136"/>
      <c r="AA15" s="137"/>
      <c r="AB15" s="183">
        <f t="shared" ca="1" si="0"/>
        <v>30.7</v>
      </c>
      <c r="AC15" s="127"/>
      <c r="AD15" s="127"/>
      <c r="AE15" s="127"/>
    </row>
    <row r="16" spans="1:31" ht="15" customHeight="1" x14ac:dyDescent="0.25">
      <c r="A16" s="280">
        <f ca="1">RANK(AB16,AB$6:OFFSET(AB$6,0,0,COUNTA(B$6:B$33)))</f>
        <v>11</v>
      </c>
      <c r="B16" s="282" t="s">
        <v>59</v>
      </c>
      <c r="C16" s="219">
        <v>2.5</v>
      </c>
      <c r="D16" s="225">
        <v>1</v>
      </c>
      <c r="E16" s="226">
        <v>3</v>
      </c>
      <c r="F16" s="227">
        <v>5</v>
      </c>
      <c r="G16" s="223">
        <v>2</v>
      </c>
      <c r="H16" s="228">
        <v>7</v>
      </c>
      <c r="I16" s="226">
        <v>3</v>
      </c>
      <c r="J16" s="222">
        <v>2</v>
      </c>
      <c r="K16" s="226">
        <v>5</v>
      </c>
      <c r="L16" s="229">
        <v>1</v>
      </c>
      <c r="M16" s="273"/>
      <c r="N16" s="192">
        <f ca="1">OFFSET(Очки!$A$3,F16,D16+QUOTIENT(MAX($C$34-11,0), 2)*4)</f>
        <v>12</v>
      </c>
      <c r="O16" s="188">
        <f ca="1">IF(F16&lt;E16,OFFSET(IF(OR($C$34=11,$C$34=12),Очки!$B$17,Очки!$O$18),2+E16-F16,IF(D16=2,12,13-E16)),0)</f>
        <v>0</v>
      </c>
      <c r="P16" s="188"/>
      <c r="Q16" s="263">
        <v>-5</v>
      </c>
      <c r="R16" s="192">
        <f ca="1">OFFSET(Очки!$A$3,I16,G16+QUOTIENT(MAX($C$34-11,0), 2)*4)</f>
        <v>9.5</v>
      </c>
      <c r="S16" s="188">
        <f ca="1">IF(I16&lt;H16,OFFSET(IF(OR($C$34=11,$C$34=12),Очки!$B$17,Очки!$O$18),2+H16-I16,IF(G16=2,12,13-H16)),0)</f>
        <v>2.8</v>
      </c>
      <c r="T16" s="188"/>
      <c r="U16" s="263"/>
      <c r="V16" s="192">
        <f ca="1">OFFSET(Очки!$A$3,L16,J16+QUOTIENT(MAX($C$34-11,0), 2)*4)</f>
        <v>11.5</v>
      </c>
      <c r="W16" s="188">
        <f ca="1">IF(L16&lt;K16,OFFSET(IF(OR($C$34=11,$C$34=12),Очки!$B$17,Очки!$O$18),2+K16-L16,IF(J16=2,12,13-K16)),0)</f>
        <v>2.8</v>
      </c>
      <c r="X16" s="188"/>
      <c r="Y16" s="189">
        <v>-8</v>
      </c>
      <c r="Z16" s="136"/>
      <c r="AA16" s="137"/>
      <c r="AB16" s="183">
        <f t="shared" ca="1" si="0"/>
        <v>25.6</v>
      </c>
      <c r="AD16" s="127"/>
    </row>
    <row r="17" spans="1:30" ht="15.75" x14ac:dyDescent="0.25">
      <c r="A17" s="280">
        <f ca="1">RANK(AB17,AB$6:OFFSET(AB$6,0,0,COUNTA(B$6:B$33)))</f>
        <v>12</v>
      </c>
      <c r="B17" s="284" t="s">
        <v>91</v>
      </c>
      <c r="C17" s="219"/>
      <c r="D17" s="225">
        <v>2</v>
      </c>
      <c r="E17" s="226">
        <v>4</v>
      </c>
      <c r="F17" s="227">
        <v>5</v>
      </c>
      <c r="G17" s="223">
        <v>2</v>
      </c>
      <c r="H17" s="228">
        <v>2</v>
      </c>
      <c r="I17" s="226">
        <v>7</v>
      </c>
      <c r="J17" s="222">
        <v>2</v>
      </c>
      <c r="K17" s="226">
        <v>2</v>
      </c>
      <c r="L17" s="229">
        <v>2</v>
      </c>
      <c r="M17" s="273"/>
      <c r="N17" s="192">
        <f ca="1">OFFSET(Очки!$A$3,F17,D17+QUOTIENT(MAX($C$34-11,0), 2)*4)</f>
        <v>7.5</v>
      </c>
      <c r="O17" s="188">
        <f ca="1">IF(F17&lt;E17,OFFSET(IF(OR($C$34=11,$C$34=12),Очки!$B$17,Очки!$O$18),2+E17-F17,IF(D17=2,12,13-E17)),0)</f>
        <v>0</v>
      </c>
      <c r="P17" s="188"/>
      <c r="Q17" s="263"/>
      <c r="R17" s="192">
        <f ca="1">OFFSET(Очки!$A$3,I17,G17+QUOTIENT(MAX($C$34-11,0), 2)*4)</f>
        <v>6.5</v>
      </c>
      <c r="S17" s="188">
        <f ca="1">IF(I17&lt;H17,OFFSET(IF(OR($C$34=11,$C$34=12),Очки!$B$17,Очки!$O$18),2+H17-I17,IF(G17=2,12,13-H17)),0)</f>
        <v>0</v>
      </c>
      <c r="T17" s="188"/>
      <c r="U17" s="263"/>
      <c r="V17" s="192">
        <f ca="1">OFFSET(Очки!$A$3,L17,J17+QUOTIENT(MAX($C$34-11,0), 2)*4)</f>
        <v>10.5</v>
      </c>
      <c r="W17" s="188">
        <f ca="1">IF(L17&lt;K17,OFFSET(IF(OR($C$34=11,$C$34=12),Очки!$B$17,Очки!$O$18),2+K17-L17,IF(J17=2,12,13-K17)),0)</f>
        <v>0</v>
      </c>
      <c r="X17" s="188"/>
      <c r="Y17" s="189"/>
      <c r="Z17" s="136"/>
      <c r="AA17" s="137"/>
      <c r="AB17" s="183">
        <f t="shared" ca="1" si="0"/>
        <v>24.5</v>
      </c>
      <c r="AD17" s="127"/>
    </row>
    <row r="18" spans="1:30" ht="15.75" x14ac:dyDescent="0.25">
      <c r="A18" s="280">
        <f ca="1">RANK(AB18,AB$6:OFFSET(AB$6,0,0,COUNTA(B$6:B$33)))</f>
        <v>13</v>
      </c>
      <c r="B18" s="282" t="s">
        <v>93</v>
      </c>
      <c r="C18" s="219"/>
      <c r="D18" s="225">
        <v>2</v>
      </c>
      <c r="E18" s="226">
        <v>3</v>
      </c>
      <c r="F18" s="227">
        <v>7</v>
      </c>
      <c r="G18" s="223">
        <v>2</v>
      </c>
      <c r="H18" s="228">
        <v>1</v>
      </c>
      <c r="I18" s="226">
        <v>5</v>
      </c>
      <c r="J18" s="225">
        <v>2</v>
      </c>
      <c r="K18" s="226">
        <v>1</v>
      </c>
      <c r="L18" s="229">
        <v>4</v>
      </c>
      <c r="M18" s="273"/>
      <c r="N18" s="192">
        <f ca="1">OFFSET(Очки!$A$3,F18,D18+QUOTIENT(MAX($C$34-11,0), 2)*4)</f>
        <v>6.5</v>
      </c>
      <c r="O18" s="188">
        <f ca="1">IF(F18&lt;E18,OFFSET(IF(OR($C$34=11,$C$34=12),Очки!$B$17,Очки!$O$18),2+E18-F18,IF(D18=2,12,13-E18)),0)</f>
        <v>0</v>
      </c>
      <c r="P18" s="188"/>
      <c r="Q18" s="263"/>
      <c r="R18" s="192">
        <f ca="1">OFFSET(Очки!$A$3,I18,G18+QUOTIENT(MAX($C$34-11,0), 2)*4)</f>
        <v>7.5</v>
      </c>
      <c r="S18" s="188">
        <f ca="1">IF(I18&lt;H18,OFFSET(IF(OR($C$34=11,$C$34=12),Очки!$B$17,Очки!$O$18),2+H18-I18,IF(G18=2,12,13-H18)),0)</f>
        <v>0</v>
      </c>
      <c r="T18" s="188"/>
      <c r="U18" s="263"/>
      <c r="V18" s="192">
        <f ca="1">OFFSET(Очки!$A$3,L18,J18+QUOTIENT(MAX($C$34-11,0), 2)*4)</f>
        <v>8.5</v>
      </c>
      <c r="W18" s="188">
        <f ca="1">IF(L18&lt;K18,OFFSET(IF(OR($C$34=11,$C$34=12),Очки!$B$17,Очки!$O$18),2+K18-L18,IF(J18=2,12,13-K18)),0)</f>
        <v>0</v>
      </c>
      <c r="X18" s="188"/>
      <c r="Y18" s="189"/>
      <c r="Z18" s="136"/>
      <c r="AA18" s="137"/>
      <c r="AB18" s="183">
        <f t="shared" ca="1" si="0"/>
        <v>22.5</v>
      </c>
      <c r="AD18" s="127"/>
    </row>
    <row r="19" spans="1:30" ht="15.75" x14ac:dyDescent="0.25">
      <c r="A19" s="280">
        <f ca="1">RANK(AB19,AB$6:OFFSET(AB$6,0,0,COUNTA(B$6:B$33)))</f>
        <v>14</v>
      </c>
      <c r="B19" s="287" t="s">
        <v>54</v>
      </c>
      <c r="C19" s="219"/>
      <c r="D19" s="225">
        <v>2</v>
      </c>
      <c r="E19" s="226">
        <v>1</v>
      </c>
      <c r="F19" s="227">
        <v>4</v>
      </c>
      <c r="G19" s="223">
        <v>2</v>
      </c>
      <c r="H19" s="228">
        <v>3</v>
      </c>
      <c r="I19" s="226">
        <v>2</v>
      </c>
      <c r="J19" s="222">
        <v>2</v>
      </c>
      <c r="K19" s="226">
        <v>3</v>
      </c>
      <c r="L19" s="229">
        <v>7</v>
      </c>
      <c r="M19" s="273"/>
      <c r="N19" s="192">
        <f ca="1">OFFSET(Очки!$A$3,F19,D19+QUOTIENT(MAX($C$34-11,0), 2)*4)</f>
        <v>8.5</v>
      </c>
      <c r="O19" s="188">
        <f ca="1">IF(F19&lt;E19,OFFSET(IF(OR($C$34=11,$C$34=12),Очки!$B$17,Очки!$O$18),2+E19-F19,IF(D19=2,12,13-E19)),0)</f>
        <v>0</v>
      </c>
      <c r="P19" s="188"/>
      <c r="Q19" s="263"/>
      <c r="R19" s="192">
        <f ca="1">OFFSET(Очки!$A$3,I19,G19+QUOTIENT(MAX($C$34-11,0), 2)*4)</f>
        <v>10.5</v>
      </c>
      <c r="S19" s="188">
        <f ca="1">IF(I19&lt;H19,OFFSET(IF(OR($C$34=11,$C$34=12),Очки!$B$17,Очки!$O$18),2+H19-I19,IF(G19=2,12,13-H19)),0)</f>
        <v>0.7</v>
      </c>
      <c r="T19" s="188"/>
      <c r="U19" s="263"/>
      <c r="V19" s="192">
        <f ca="1">OFFSET(Очки!$A$3,L19,J19+QUOTIENT(MAX($C$34-11,0), 2)*4)</f>
        <v>6.5</v>
      </c>
      <c r="W19" s="188">
        <f ca="1">IF(L19&lt;K19,OFFSET(IF(OR($C$34=11,$C$34=12),Очки!$B$17,Очки!$O$18),2+K19-L19,IF(J19=2,12,13-K19)),0)</f>
        <v>0</v>
      </c>
      <c r="X19" s="188"/>
      <c r="Y19" s="189">
        <v>-5</v>
      </c>
      <c r="Z19" s="136"/>
      <c r="AA19" s="137"/>
      <c r="AB19" s="183">
        <f t="shared" ca="1" si="0"/>
        <v>21.2</v>
      </c>
      <c r="AD19" s="127"/>
    </row>
    <row r="20" spans="1:30" ht="15.75" x14ac:dyDescent="0.25">
      <c r="A20" s="280">
        <f ca="1">RANK(AB20,AB$6:OFFSET(AB$6,0,0,COUNTA(B$6:B$33)))</f>
        <v>15</v>
      </c>
      <c r="B20" s="283" t="s">
        <v>89</v>
      </c>
      <c r="C20" s="219">
        <v>7.5</v>
      </c>
      <c r="D20" s="225">
        <v>2</v>
      </c>
      <c r="E20" s="226">
        <v>2</v>
      </c>
      <c r="F20" s="227">
        <v>5</v>
      </c>
      <c r="G20" s="223">
        <v>2</v>
      </c>
      <c r="H20" s="228">
        <v>4</v>
      </c>
      <c r="I20" s="226">
        <v>5</v>
      </c>
      <c r="J20" s="225">
        <v>2</v>
      </c>
      <c r="K20" s="226">
        <v>7</v>
      </c>
      <c r="L20" s="229">
        <v>6</v>
      </c>
      <c r="M20" s="273"/>
      <c r="N20" s="192">
        <f ca="1">OFFSET(Очки!$A$3,F20,D20+QUOTIENT(MAX($C$34-11,0), 2)*4)</f>
        <v>7.5</v>
      </c>
      <c r="O20" s="188">
        <f ca="1">IF(F20&lt;E20,OFFSET(IF(OR($C$34=11,$C$34=12),Очки!$B$17,Очки!$O$18),2+E20-F20,IF(D20=2,12,13-E20)),0)</f>
        <v>0</v>
      </c>
      <c r="P20" s="188"/>
      <c r="Q20" s="263"/>
      <c r="R20" s="192">
        <f ca="1">OFFSET(Очки!$A$3,I20,G20+QUOTIENT(MAX($C$34-11,0), 2)*4)</f>
        <v>7.5</v>
      </c>
      <c r="S20" s="188">
        <f ca="1">IF(I20&lt;H20,OFFSET(IF(OR($C$34=11,$C$34=12),Очки!$B$17,Очки!$O$18),2+H20-I20,IF(G20=2,12,13-H20)),0)</f>
        <v>0</v>
      </c>
      <c r="T20" s="188"/>
      <c r="U20" s="263">
        <v>-4</v>
      </c>
      <c r="V20" s="192">
        <f ca="1">OFFSET(Очки!$A$3,L20,J20+QUOTIENT(MAX($C$34-11,0), 2)*4)</f>
        <v>7</v>
      </c>
      <c r="W20" s="188">
        <f ca="1">IF(L20&lt;K20,OFFSET(IF(OR($C$34=11,$C$34=12),Очки!$B$17,Очки!$O$18),2+K20-L20,IF(J20=2,12,13-K20)),0)</f>
        <v>0.7</v>
      </c>
      <c r="X20" s="188"/>
      <c r="Y20" s="189"/>
      <c r="Z20" s="136"/>
      <c r="AA20" s="137"/>
      <c r="AB20" s="183">
        <f t="shared" ca="1" si="0"/>
        <v>18.7</v>
      </c>
      <c r="AD20" s="127"/>
    </row>
    <row r="21" spans="1:30" ht="15.75" hidden="1" x14ac:dyDescent="0.25">
      <c r="A21" s="280" t="e">
        <f ca="1">RANK(AB21,AB$6:OFFSET(AB$6,0,0,COUNTA(B$6:B$33)))</f>
        <v>#N/A</v>
      </c>
      <c r="B21" s="283"/>
      <c r="C21" s="219"/>
      <c r="D21" s="225"/>
      <c r="E21" s="226"/>
      <c r="F21" s="227"/>
      <c r="G21" s="223"/>
      <c r="H21" s="228"/>
      <c r="I21" s="226"/>
      <c r="J21" s="222"/>
      <c r="K21" s="226"/>
      <c r="L21" s="229"/>
      <c r="M21" s="273"/>
      <c r="N21" s="192" t="str">
        <f ca="1">OFFSET(Очки!$A$3,F21,D21+QUOTIENT(MAX($C$34-11,0), 2)*4)</f>
        <v>Место</v>
      </c>
      <c r="O21" s="188">
        <f ca="1">IF(F21&lt;E21,OFFSET(IF(OR($C$34=11,$C$34=12),Очки!$B$17,Очки!$O$18),2+E21-F21,IF(D21=2,12,13-E21)),0)</f>
        <v>0</v>
      </c>
      <c r="P21" s="188"/>
      <c r="Q21" s="263"/>
      <c r="R21" s="192" t="str">
        <f ca="1">OFFSET(Очки!$A$3,I21,G21+QUOTIENT(MAX($C$34-11,0), 2)*4)</f>
        <v>Место</v>
      </c>
      <c r="S21" s="188">
        <f ca="1">IF(I21&lt;H21,OFFSET(IF(OR($C$34=11,$C$34=12),Очки!$B$17,Очки!$O$18),2+H21-I21,IF(G21=2,12,13-H21)),0)</f>
        <v>0</v>
      </c>
      <c r="T21" s="188"/>
      <c r="U21" s="263"/>
      <c r="V21" s="192" t="str">
        <f ca="1">OFFSET(Очки!$A$3,L21,J21+QUOTIENT(MAX($C$34-11,0), 2)*4)</f>
        <v>Место</v>
      </c>
      <c r="W21" s="188">
        <f ca="1">IF(L21&lt;K21,OFFSET(IF(OR($C$34=11,$C$34=12),Очки!$B$17,Очки!$O$18),2+K21-L21,IF(J21=2,12,13-K21)),0)</f>
        <v>0</v>
      </c>
      <c r="X21" s="188"/>
      <c r="Y21" s="189"/>
      <c r="Z21" s="136"/>
      <c r="AA21" s="137"/>
      <c r="AB21" s="183">
        <f t="shared" ref="AB21:AB26" ca="1" si="1">SUM(M21:Y21)</f>
        <v>0</v>
      </c>
      <c r="AD21" s="127"/>
    </row>
    <row r="22" spans="1:30" ht="15.75" hidden="1" x14ac:dyDescent="0.25">
      <c r="A22" s="280" t="e">
        <f ca="1">RANK(AB22,AB$6:OFFSET(AB$6,0,0,COUNTA(B$6:B$33)))</f>
        <v>#N/A</v>
      </c>
      <c r="B22" s="283"/>
      <c r="C22" s="219"/>
      <c r="D22" s="225"/>
      <c r="E22" s="226"/>
      <c r="F22" s="227"/>
      <c r="G22" s="223"/>
      <c r="H22" s="228"/>
      <c r="I22" s="226"/>
      <c r="J22" s="225"/>
      <c r="K22" s="226"/>
      <c r="L22" s="229"/>
      <c r="M22" s="273"/>
      <c r="N22" s="192" t="str">
        <f ca="1">OFFSET(Очки!$A$3,F22,D22+QUOTIENT(MAX($C$34-11,0), 2)*4)</f>
        <v>Место</v>
      </c>
      <c r="O22" s="188">
        <f ca="1">IF(F22&lt;E22,OFFSET(IF(OR($C$34=11,$C$34=12),Очки!$B$17,Очки!$O$18),2+E22-F22,IF(D22=2,12,13-E22)),0)</f>
        <v>0</v>
      </c>
      <c r="P22" s="188"/>
      <c r="Q22" s="263"/>
      <c r="R22" s="192" t="str">
        <f ca="1">OFFSET(Очки!$A$3,I22,G22+QUOTIENT(MAX($C$34-11,0), 2)*4)</f>
        <v>Место</v>
      </c>
      <c r="S22" s="188">
        <f ca="1">IF(I22&lt;H22,OFFSET(IF(OR($C$34=11,$C$34=12),Очки!$B$17,Очки!$O$18),2+H22-I22,IF(G22=2,12,13-H22)),0)</f>
        <v>0</v>
      </c>
      <c r="T22" s="188"/>
      <c r="U22" s="263"/>
      <c r="V22" s="192" t="str">
        <f ca="1">OFFSET(Очки!$A$3,L22,J22+QUOTIENT(MAX($C$34-11,0), 2)*4)</f>
        <v>Место</v>
      </c>
      <c r="W22" s="188">
        <f ca="1">IF(L22&lt;K22,OFFSET(IF(OR($C$34=11,$C$34=12),Очки!$B$17,Очки!$O$18),2+K22-L22,IF(J22=2,12,13-K22)),0)</f>
        <v>0</v>
      </c>
      <c r="X22" s="188"/>
      <c r="Y22" s="189"/>
      <c r="Z22" s="136"/>
      <c r="AA22" s="137"/>
      <c r="AB22" s="183">
        <f t="shared" ca="1" si="1"/>
        <v>0</v>
      </c>
      <c r="AD22" s="127"/>
    </row>
    <row r="23" spans="1:30" ht="15.95" hidden="1" customHeight="1" x14ac:dyDescent="0.25">
      <c r="A23" s="280" t="e">
        <f ca="1">RANK(AB23,AB$6:OFFSET(AB$6,0,0,COUNTA(B$6:B$33)))</f>
        <v>#N/A</v>
      </c>
      <c r="B23" s="282"/>
      <c r="C23" s="219"/>
      <c r="D23" s="225"/>
      <c r="E23" s="226"/>
      <c r="F23" s="227"/>
      <c r="G23" s="223"/>
      <c r="H23" s="228"/>
      <c r="I23" s="226"/>
      <c r="J23" s="225"/>
      <c r="K23" s="226"/>
      <c r="L23" s="229"/>
      <c r="M23" s="273"/>
      <c r="N23" s="192" t="str">
        <f ca="1">OFFSET(Очки!$A$3,F23,D23+QUOTIENT(MAX($C$34-11,0), 2)*4)</f>
        <v>Место</v>
      </c>
      <c r="O23" s="188">
        <f ca="1">IF(F23&lt;E23,OFFSET(IF(OR($C$34=11,$C$34=12),Очки!$B$17,Очки!$O$18),2+E23-F23,IF(D23=2,12,13-E23)),0)</f>
        <v>0</v>
      </c>
      <c r="P23" s="188"/>
      <c r="Q23" s="263"/>
      <c r="R23" s="192" t="str">
        <f ca="1">OFFSET(Очки!$A$3,I23,G23+QUOTIENT(MAX($C$34-11,0), 2)*4)</f>
        <v>Место</v>
      </c>
      <c r="S23" s="188">
        <f ca="1">IF(I23&lt;H23,OFFSET(IF(OR($C$34=11,$C$34=12),Очки!$B$17,Очки!$O$18),2+H23-I23,IF(G23=2,12,13-H23)),0)</f>
        <v>0</v>
      </c>
      <c r="T23" s="188"/>
      <c r="U23" s="263"/>
      <c r="V23" s="192" t="str">
        <f ca="1">OFFSET(Очки!$A$3,L23,J23+QUOTIENT(MAX($C$34-11,0), 2)*4)</f>
        <v>Место</v>
      </c>
      <c r="W23" s="188">
        <f ca="1">IF(L23&lt;K23,OFFSET(IF(OR($C$34=11,$C$34=12),Очки!$B$17,Очки!$O$18),2+K23-L23,IF(J23=2,12,13-K23)),0)</f>
        <v>0</v>
      </c>
      <c r="X23" s="188"/>
      <c r="Y23" s="189"/>
      <c r="Z23" s="136"/>
      <c r="AA23" s="137"/>
      <c r="AB23" s="183">
        <f t="shared" ca="1" si="1"/>
        <v>0</v>
      </c>
      <c r="AD23" s="127"/>
    </row>
    <row r="24" spans="1:30" ht="16.5" hidden="1" customHeight="1" x14ac:dyDescent="0.25">
      <c r="A24" s="280" t="e">
        <f ca="1">RANK(AB24,AB$6:OFFSET(AB$6,0,0,COUNTA(B$6:B$33)))</f>
        <v>#N/A</v>
      </c>
      <c r="B24" s="283"/>
      <c r="C24" s="219"/>
      <c r="D24" s="225"/>
      <c r="E24" s="226"/>
      <c r="F24" s="227"/>
      <c r="G24" s="223"/>
      <c r="H24" s="228"/>
      <c r="I24" s="226"/>
      <c r="J24" s="222"/>
      <c r="K24" s="226"/>
      <c r="L24" s="229"/>
      <c r="M24" s="273"/>
      <c r="N24" s="192" t="str">
        <f ca="1">OFFSET(Очки!$A$3,F24,D24+QUOTIENT(MAX($C$34-11,0), 2)*4)</f>
        <v>Место</v>
      </c>
      <c r="O24" s="188">
        <f ca="1">IF(F24&lt;E24,OFFSET(IF(OR($C$34=11,$C$34=12),Очки!$B$17,Очки!$O$18),2+E24-F24,IF(D24=2,12,13-E24)),0)</f>
        <v>0</v>
      </c>
      <c r="P24" s="188"/>
      <c r="Q24" s="263"/>
      <c r="R24" s="192" t="str">
        <f ca="1">OFFSET(Очки!$A$3,I24,G24+QUOTIENT(MAX($C$34-11,0), 2)*4)</f>
        <v>Место</v>
      </c>
      <c r="S24" s="188">
        <f ca="1">IF(I24&lt;H24,OFFSET(IF(OR($C$34=11,$C$34=12),Очки!$B$17,Очки!$O$18),2+H24-I24,IF(G24=2,12,13-H24)),0)</f>
        <v>0</v>
      </c>
      <c r="T24" s="188"/>
      <c r="U24" s="263"/>
      <c r="V24" s="192" t="str">
        <f ca="1">OFFSET(Очки!$A$3,L24,J24+QUOTIENT(MAX($C$34-11,0), 2)*4)</f>
        <v>Место</v>
      </c>
      <c r="W24" s="188">
        <f ca="1">IF(L24&lt;K24,OFFSET(IF(OR($C$34=11,$C$34=12),Очки!$B$17,Очки!$O$18),2+K24-L24,IF(J24=2,12,13-K24)),0)</f>
        <v>0</v>
      </c>
      <c r="X24" s="188"/>
      <c r="Y24" s="189"/>
      <c r="Z24" s="136"/>
      <c r="AA24" s="137"/>
      <c r="AB24" s="183">
        <f t="shared" ca="1" si="1"/>
        <v>0</v>
      </c>
      <c r="AD24" s="127"/>
    </row>
    <row r="25" spans="1:30" ht="15.95" hidden="1" customHeight="1" x14ac:dyDescent="0.25">
      <c r="A25" s="280" t="e">
        <f ca="1">RANK(AB25,AB$6:OFFSET(AB$6,0,0,COUNTA(B$6:B$33)))</f>
        <v>#N/A</v>
      </c>
      <c r="B25" s="282"/>
      <c r="C25" s="219"/>
      <c r="D25" s="225"/>
      <c r="E25" s="226"/>
      <c r="F25" s="227"/>
      <c r="G25" s="223"/>
      <c r="H25" s="228"/>
      <c r="I25" s="226"/>
      <c r="J25" s="222"/>
      <c r="K25" s="226"/>
      <c r="L25" s="229"/>
      <c r="M25" s="273"/>
      <c r="N25" s="192" t="str">
        <f ca="1">OFFSET(Очки!$A$3,F25,D25+QUOTIENT(MAX($C$34-11,0), 2)*4)</f>
        <v>Место</v>
      </c>
      <c r="O25" s="188">
        <f ca="1">IF(F25&lt;E25,OFFSET(IF(OR($C$34=11,$C$34=12),Очки!$B$17,Очки!$O$18),2+E25-F25,IF(D25=2,12,13-E25)),0)</f>
        <v>0</v>
      </c>
      <c r="P25" s="188"/>
      <c r="Q25" s="263"/>
      <c r="R25" s="192" t="str">
        <f ca="1">OFFSET(Очки!$A$3,I25,G25+QUOTIENT(MAX($C$34-11,0), 2)*4)</f>
        <v>Место</v>
      </c>
      <c r="S25" s="188">
        <f ca="1">IF(I25&lt;H25,OFFSET(IF(OR($C$34=11,$C$34=12),Очки!$B$17,Очки!$O$18),2+H25-I25,IF(G25=2,12,13-H25)),0)</f>
        <v>0</v>
      </c>
      <c r="T25" s="188"/>
      <c r="U25" s="263"/>
      <c r="V25" s="192" t="str">
        <f ca="1">OFFSET(Очки!$A$3,L25,J25+QUOTIENT(MAX($C$34-11,0), 2)*4)</f>
        <v>Место</v>
      </c>
      <c r="W25" s="188">
        <f ca="1">IF(L25&lt;K25,OFFSET(IF(OR($C$34=11,$C$34=12),Очки!$B$17,Очки!$O$18),2+K25-L25,IF(J25=2,12,13-K25)),0)</f>
        <v>0</v>
      </c>
      <c r="X25" s="188"/>
      <c r="Y25" s="189"/>
      <c r="Z25" s="136"/>
      <c r="AA25" s="137"/>
      <c r="AB25" s="183">
        <f t="shared" ca="1" si="1"/>
        <v>0</v>
      </c>
      <c r="AD25" s="127"/>
    </row>
    <row r="26" spans="1:30" ht="15.95" hidden="1" customHeight="1" thickBot="1" x14ac:dyDescent="0.3">
      <c r="A26" s="331" t="e">
        <f ca="1">RANK(AB26,AB$6:OFFSET(AB$6,0,0,COUNTA(B$6:B$33)))</f>
        <v>#N/A</v>
      </c>
      <c r="B26" s="332"/>
      <c r="C26" s="333"/>
      <c r="D26" s="334"/>
      <c r="E26" s="335"/>
      <c r="F26" s="336"/>
      <c r="G26" s="337"/>
      <c r="H26" s="338"/>
      <c r="I26" s="335"/>
      <c r="J26" s="339"/>
      <c r="K26" s="335"/>
      <c r="L26" s="340"/>
      <c r="M26" s="341"/>
      <c r="N26" s="193" t="str">
        <f ca="1">OFFSET(Очки!$A$3,F26,D26+QUOTIENT(MAX($C$34-11,0), 2)*4)</f>
        <v>Место</v>
      </c>
      <c r="O26" s="190">
        <f ca="1">IF(F26&lt;E26,OFFSET(IF(OR($C$34=11,$C$34=12),Очки!$B$17,Очки!$O$18),2+E26-F26,IF(D26=2,12,13-E26)),0)</f>
        <v>0</v>
      </c>
      <c r="P26" s="190"/>
      <c r="Q26" s="154"/>
      <c r="R26" s="193" t="str">
        <f ca="1">OFFSET(Очки!$A$3,I26,G26+QUOTIENT(MAX($C$34-11,0), 2)*4)</f>
        <v>Место</v>
      </c>
      <c r="S26" s="190">
        <f ca="1">IF(I26&lt;H26,OFFSET(IF(OR($C$34=11,$C$34=12),Очки!$B$17,Очки!$O$18),2+H26-I26,IF(G26=2,12,13-H26)),0)</f>
        <v>0</v>
      </c>
      <c r="T26" s="190"/>
      <c r="U26" s="154"/>
      <c r="V26" s="193" t="str">
        <f ca="1">OFFSET(Очки!$A$3,L26,J26+QUOTIENT(MAX($C$34-11,0), 2)*4)</f>
        <v>Место</v>
      </c>
      <c r="W26" s="190">
        <f ca="1">IF(L26&lt;K26,OFFSET(IF(OR($C$34=11,$C$34=12),Очки!$B$17,Очки!$O$18),2+K26-L26,IF(J26=2,12,13-K26)),0)</f>
        <v>0</v>
      </c>
      <c r="X26" s="190"/>
      <c r="Y26" s="191"/>
      <c r="Z26" s="342"/>
      <c r="AA26" s="343"/>
      <c r="AB26" s="185">
        <f t="shared" ca="1" si="1"/>
        <v>0</v>
      </c>
      <c r="AD26" s="127"/>
    </row>
    <row r="27" spans="1:30" ht="15.95" hidden="1" customHeight="1" x14ac:dyDescent="0.25">
      <c r="A27" s="330" t="e">
        <f ca="1">RANK(AB27,AB$6:OFFSET(AB$6,0,0,COUNTA(B$6:B$33)))</f>
        <v>#N/A</v>
      </c>
      <c r="B27" s="288"/>
      <c r="C27" s="289"/>
      <c r="D27" s="222"/>
      <c r="E27" s="317"/>
      <c r="F27" s="318"/>
      <c r="G27" s="319"/>
      <c r="H27" s="320"/>
      <c r="I27" s="317"/>
      <c r="J27" s="222"/>
      <c r="K27" s="317"/>
      <c r="L27" s="321"/>
      <c r="M27" s="322"/>
      <c r="N27" s="323" t="str">
        <f ca="1">OFFSET(Очки!$A$3,F27,D27+QUOTIENT(MAX($C$34-11,0), 2)*4)</f>
        <v>Место</v>
      </c>
      <c r="O27" s="324">
        <f ca="1">IF(F27&lt;E27,OFFSET(IF(OR($C$34=11,$C$34=12),Очки!$B$17,Очки!$O$18),2+E27-F27,IF(D27=2,12,13-E27)),0)</f>
        <v>0</v>
      </c>
      <c r="P27" s="324"/>
      <c r="Q27" s="325"/>
      <c r="R27" s="323" t="str">
        <f ca="1">OFFSET(Очки!$A$3,I27,G27+QUOTIENT(MAX($C$34-11,0), 2)*4)</f>
        <v>Место</v>
      </c>
      <c r="S27" s="324">
        <f ca="1">IF(I27&lt;H27,OFFSET(IF(OR($C$34=11,$C$34=12),Очки!$B$17,Очки!$O$18),2+H27-I27,IF(G27=2,12,13-H27)),0)</f>
        <v>0</v>
      </c>
      <c r="T27" s="324"/>
      <c r="U27" s="325"/>
      <c r="V27" s="323" t="str">
        <f ca="1">OFFSET(Очки!$A$3,L27,J27+QUOTIENT(MAX($C$34-11,0), 2)*4)</f>
        <v>Место</v>
      </c>
      <c r="W27" s="324">
        <f ca="1">IF(L27&lt;K27,OFFSET(IF(OR($C$34=11,$C$34=12),Очки!$B$17,Очки!$O$18),2+K27-L27,IF(J27=2,12,13-K27)),0)</f>
        <v>0</v>
      </c>
      <c r="X27" s="324"/>
      <c r="Y27" s="326"/>
      <c r="Z27" s="327"/>
      <c r="AA27" s="328"/>
      <c r="AB27" s="329">
        <f ca="1">SUM(M27:Y27)</f>
        <v>0</v>
      </c>
      <c r="AD27" s="127"/>
    </row>
    <row r="28" spans="1:30" ht="15.95" hidden="1" customHeight="1" x14ac:dyDescent="0.25">
      <c r="A28" s="150" t="e">
        <f ca="1">RANK(AB28,AB$6:OFFSET(AB$6,0,0,COUNTA(B$6:B$33)))</f>
        <v>#N/A</v>
      </c>
      <c r="B28" s="298"/>
      <c r="C28" s="281"/>
      <c r="D28" s="225"/>
      <c r="E28" s="226"/>
      <c r="F28" s="227"/>
      <c r="G28" s="223"/>
      <c r="H28" s="228"/>
      <c r="I28" s="226"/>
      <c r="J28" s="225"/>
      <c r="K28" s="226"/>
      <c r="L28" s="229"/>
      <c r="M28" s="273"/>
      <c r="N28" s="192" t="str">
        <f ca="1">OFFSET(Очки!$A$3,F28,D28+QUOTIENT(MAX($C$34-11,0), 2)*4)</f>
        <v>Место</v>
      </c>
      <c r="O28" s="188">
        <f ca="1">IF(F28&lt;E28,OFFSET(IF(OR($C$34=11,$C$34=12),Очки!$B$17,Очки!$O$18),2+E28-F28,IF(D28=2,12,13-E28)),0)</f>
        <v>0</v>
      </c>
      <c r="P28" s="188"/>
      <c r="Q28" s="263"/>
      <c r="R28" s="192" t="str">
        <f ca="1">OFFSET(Очки!$A$3,I28,G28+QUOTIENT(MAX($C$34-11,0), 2)*4)</f>
        <v>Место</v>
      </c>
      <c r="S28" s="188">
        <f ca="1">IF(I28&lt;H28,OFFSET(IF(OR($C$34=11,$C$34=12),Очки!$B$17,Очки!$O$18),2+H28-I28,IF(G28=2,12,13-H28)),0)</f>
        <v>0</v>
      </c>
      <c r="T28" s="188"/>
      <c r="U28" s="263"/>
      <c r="V28" s="192" t="str">
        <f ca="1">OFFSET(Очки!$A$3,L28,J28+QUOTIENT(MAX($C$34-11,0), 2)*4)</f>
        <v>Место</v>
      </c>
      <c r="W28" s="188">
        <f ca="1">IF(L28&lt;K28,OFFSET(IF(OR($C$34=11,$C$34=12),Очки!$B$17,Очки!$O$18),2+K28-L28,IF(J28=2,12,13-K28)),0)</f>
        <v>0</v>
      </c>
      <c r="X28" s="188"/>
      <c r="Y28" s="189"/>
      <c r="Z28" s="136"/>
      <c r="AA28" s="137"/>
      <c r="AB28" s="183">
        <f t="shared" ref="AB28:AB33" ca="1" si="2">SUM(M28:Y28)</f>
        <v>0</v>
      </c>
      <c r="AD28" s="127"/>
    </row>
    <row r="29" spans="1:30" ht="15.95" hidden="1" customHeight="1" x14ac:dyDescent="0.25">
      <c r="A29" s="150" t="e">
        <f ca="1">RANK(AB29,AB$6:OFFSET(AB$6,0,0,COUNTA(B$6:B$33)))</f>
        <v>#N/A</v>
      </c>
      <c r="B29" s="151"/>
      <c r="C29" s="220"/>
      <c r="D29" s="230"/>
      <c r="E29" s="231"/>
      <c r="F29" s="232"/>
      <c r="G29" s="223"/>
      <c r="H29" s="233"/>
      <c r="I29" s="231"/>
      <c r="J29" s="222"/>
      <c r="K29" s="231"/>
      <c r="L29" s="234"/>
      <c r="M29" s="273"/>
      <c r="N29" s="192" t="str">
        <f ca="1">OFFSET(Очки!$A$3,F29,D29+QUOTIENT(MAX($C$34-11,0), 2)*4)</f>
        <v>Место</v>
      </c>
      <c r="O29" s="188">
        <f ca="1">IF(F29&lt;E29,OFFSET(IF(OR($C$34=11,$C$34=12),Очки!$B$17,Очки!$O$18),2+E29-F29,IF(D29=2,12,13-E29)),0)</f>
        <v>0</v>
      </c>
      <c r="P29" s="188"/>
      <c r="Q29" s="263"/>
      <c r="R29" s="192" t="str">
        <f ca="1">OFFSET(Очки!$A$3,I29,G29+QUOTIENT(MAX($C$34-11,0), 2)*4)</f>
        <v>Место</v>
      </c>
      <c r="S29" s="188">
        <f ca="1">IF(I29&lt;H29,OFFSET(IF(OR($C$34=11,$C$34=12),Очки!$B$17,Очки!$O$18),2+H29-I29,IF(G29=2,12,13-H29)),0)</f>
        <v>0</v>
      </c>
      <c r="T29" s="188"/>
      <c r="U29" s="263"/>
      <c r="V29" s="192" t="str">
        <f ca="1">OFFSET(Очки!$A$3,L29,J29+QUOTIENT(MAX($C$34-11,0), 2)*4)</f>
        <v>Место</v>
      </c>
      <c r="W29" s="188">
        <f ca="1">IF(L29&lt;K29,OFFSET(IF(OR($C$34=11,$C$34=12),Очки!$B$17,Очки!$O$18),2+K29-L29,IF(J29=2,12,13-K29)),0)</f>
        <v>0</v>
      </c>
      <c r="X29" s="188"/>
      <c r="Y29" s="189"/>
      <c r="Z29" s="138"/>
      <c r="AA29" s="139"/>
      <c r="AB29" s="184">
        <f t="shared" ca="1" si="2"/>
        <v>0</v>
      </c>
      <c r="AD29" s="127"/>
    </row>
    <row r="30" spans="1:30" ht="15.95" hidden="1" customHeight="1" x14ac:dyDescent="0.25">
      <c r="A30" s="150" t="e">
        <f ca="1">RANK(AB30,AB$6:OFFSET(AB$6,0,0,COUNTA(B$6:B$33)))</f>
        <v>#N/A</v>
      </c>
      <c r="B30" s="290"/>
      <c r="C30" s="220"/>
      <c r="D30" s="230"/>
      <c r="E30" s="231"/>
      <c r="F30" s="232"/>
      <c r="G30" s="291"/>
      <c r="H30" s="233"/>
      <c r="I30" s="231"/>
      <c r="J30" s="292"/>
      <c r="K30" s="231"/>
      <c r="L30" s="234"/>
      <c r="M30" s="293"/>
      <c r="N30" s="192" t="str">
        <f ca="1">OFFSET(Очки!$A$3,F30,D30+QUOTIENT(MAX($C$34-11,0), 2)*4)</f>
        <v>Место</v>
      </c>
      <c r="O30" s="188">
        <f ca="1">IF(F30&lt;E30,OFFSET(IF(OR($C$34=11,$C$34=12),Очки!$B$17,Очки!$O$18),2+E30-F30,IF(D30=2,12,13-E30)),0)</f>
        <v>0</v>
      </c>
      <c r="P30" s="294"/>
      <c r="Q30" s="295"/>
      <c r="R30" s="192" t="str">
        <f ca="1">OFFSET(Очки!$A$3,I30,G30+QUOTIENT(MAX($C$34-11,0), 2)*4)</f>
        <v>Место</v>
      </c>
      <c r="S30" s="188">
        <f ca="1">IF(I30&lt;H30,OFFSET(IF(OR($C$34=11,$C$34=12),Очки!$B$17,Очки!$O$18),2+H30-I30,IF(G30=2,12,13-H30)),0)</f>
        <v>0</v>
      </c>
      <c r="T30" s="294"/>
      <c r="U30" s="295"/>
      <c r="V30" s="192" t="str">
        <f ca="1">OFFSET(Очки!$A$3,L30,J30+QUOTIENT(MAX($C$34-11,0), 2)*4)</f>
        <v>Место</v>
      </c>
      <c r="W30" s="188">
        <f ca="1">IF(L30&lt;K30,OFFSET(IF(OR($C$34=11,$C$34=12),Очки!$B$17,Очки!$O$18),2+K30-L30,IF(J30=2,12,13-K30)),0)</f>
        <v>0</v>
      </c>
      <c r="X30" s="294"/>
      <c r="Y30" s="296"/>
      <c r="Z30" s="138"/>
      <c r="AA30" s="139"/>
      <c r="AB30" s="184">
        <f t="shared" ca="1" si="2"/>
        <v>0</v>
      </c>
      <c r="AD30" s="127"/>
    </row>
    <row r="31" spans="1:30" ht="15.95" hidden="1" customHeight="1" x14ac:dyDescent="0.25">
      <c r="A31" s="150" t="e">
        <f ca="1">RANK(AB31,AB$6:OFFSET(AB$6,0,0,COUNTA(B$6:B$33)))</f>
        <v>#N/A</v>
      </c>
      <c r="B31" s="297"/>
      <c r="C31" s="220"/>
      <c r="D31" s="230"/>
      <c r="E31" s="231"/>
      <c r="F31" s="232"/>
      <c r="G31" s="291"/>
      <c r="H31" s="233"/>
      <c r="I31" s="231"/>
      <c r="J31" s="292"/>
      <c r="K31" s="231"/>
      <c r="L31" s="234"/>
      <c r="M31" s="293"/>
      <c r="N31" s="192" t="str">
        <f ca="1">OFFSET(Очки!$A$3,F31,D31+QUOTIENT(MAX($C$34-11,0), 2)*4)</f>
        <v>Место</v>
      </c>
      <c r="O31" s="188">
        <f ca="1">IF(F31&lt;E31,OFFSET(IF(OR($C$34=11,$C$34=12),Очки!$B$17,Очки!$O$18),2+E31-F31,IF(D31=2,12,13-E31)),0)</f>
        <v>0</v>
      </c>
      <c r="P31" s="294"/>
      <c r="Q31" s="295"/>
      <c r="R31" s="192" t="str">
        <f ca="1">OFFSET(Очки!$A$3,I31,G31+QUOTIENT(MAX($C$34-11,0), 2)*4)</f>
        <v>Место</v>
      </c>
      <c r="S31" s="188">
        <f ca="1">IF(I31&lt;H31,OFFSET(IF(OR($C$34=11,$C$34=12),Очки!$B$17,Очки!$O$18),2+H31-I31,IF(G31=2,12,13-H31)),0)</f>
        <v>0</v>
      </c>
      <c r="T31" s="294"/>
      <c r="U31" s="295"/>
      <c r="V31" s="192" t="str">
        <f ca="1">OFFSET(Очки!$A$3,L31,J31+QUOTIENT(MAX($C$34-11,0), 2)*4)</f>
        <v>Место</v>
      </c>
      <c r="W31" s="188">
        <f ca="1">IF(L31&lt;K31,OFFSET(IF(OR($C$34=11,$C$34=12),Очки!$B$17,Очки!$O$18),2+K31-L31,IF(J31=2,12,13-K31)),0)</f>
        <v>0</v>
      </c>
      <c r="X31" s="294"/>
      <c r="Y31" s="296"/>
      <c r="Z31" s="138"/>
      <c r="AA31" s="139"/>
      <c r="AB31" s="184">
        <f t="shared" ca="1" si="2"/>
        <v>0</v>
      </c>
      <c r="AD31" s="127"/>
    </row>
    <row r="32" spans="1:30" ht="15.95" hidden="1" customHeight="1" x14ac:dyDescent="0.25">
      <c r="A32" s="150" t="e">
        <f ca="1">RANK(AB32,AB$6:OFFSET(AB$6,0,0,COUNTA(B$6:B$33)))</f>
        <v>#N/A</v>
      </c>
      <c r="B32" s="290"/>
      <c r="C32" s="220"/>
      <c r="D32" s="230"/>
      <c r="E32" s="231"/>
      <c r="F32" s="232"/>
      <c r="G32" s="291"/>
      <c r="H32" s="233"/>
      <c r="I32" s="231"/>
      <c r="J32" s="292"/>
      <c r="K32" s="231"/>
      <c r="L32" s="234"/>
      <c r="M32" s="293"/>
      <c r="N32" s="192" t="str">
        <f ca="1">OFFSET(Очки!$A$3,F32,D32+QUOTIENT(MAX($C$34-11,0), 2)*4)</f>
        <v>Место</v>
      </c>
      <c r="O32" s="188">
        <f ca="1">IF(F32&lt;E32,OFFSET(IF(OR($C$34=11,$C$34=12),Очки!$B$17,Очки!$O$18),2+E32-F32,IF(D32=2,12,13-E32)),0)</f>
        <v>0</v>
      </c>
      <c r="P32" s="294"/>
      <c r="Q32" s="295"/>
      <c r="R32" s="192" t="str">
        <f ca="1">OFFSET(Очки!$A$3,I32,G32+QUOTIENT(MAX($C$34-11,0), 2)*4)</f>
        <v>Место</v>
      </c>
      <c r="S32" s="188">
        <f ca="1">IF(I32&lt;H32,OFFSET(IF(OR($C$34=11,$C$34=12),Очки!$B$17,Очки!$O$18),2+H32-I32,IF(G32=2,12,13-H32)),0)</f>
        <v>0</v>
      </c>
      <c r="T32" s="294"/>
      <c r="U32" s="295"/>
      <c r="V32" s="192" t="str">
        <f ca="1">OFFSET(Очки!$A$3,L32,J32+QUOTIENT(MAX($C$34-11,0), 2)*4)</f>
        <v>Место</v>
      </c>
      <c r="W32" s="188">
        <f ca="1">IF(L32&lt;K32,OFFSET(IF(OR($C$34=11,$C$34=12),Очки!$B$17,Очки!$O$18),2+K32-L32,IF(J32=2,12,13-K32)),0)</f>
        <v>0</v>
      </c>
      <c r="X32" s="294"/>
      <c r="Y32" s="296"/>
      <c r="Z32" s="138"/>
      <c r="AA32" s="139"/>
      <c r="AB32" s="184">
        <f t="shared" ca="1" si="2"/>
        <v>0</v>
      </c>
      <c r="AD32" s="127"/>
    </row>
    <row r="33" spans="1:30" ht="15.95" hidden="1" customHeight="1" thickBot="1" x14ac:dyDescent="0.3">
      <c r="A33" s="152" t="e">
        <f ca="1">RANK(AB33,AB$6:OFFSET(AB$6,0,0,COUNTA(B$6:B$33)))</f>
        <v>#N/A</v>
      </c>
      <c r="B33" s="153"/>
      <c r="C33" s="221"/>
      <c r="D33" s="193"/>
      <c r="E33" s="143"/>
      <c r="F33" s="191"/>
      <c r="G33" s="142"/>
      <c r="H33" s="190"/>
      <c r="I33" s="143"/>
      <c r="J33" s="193"/>
      <c r="K33" s="143"/>
      <c r="L33" s="154"/>
      <c r="M33" s="274"/>
      <c r="N33" s="193" t="str">
        <f ca="1">OFFSET(Очки!$A$3,F33,D33+QUOTIENT(MAX($C$34-11,0), 2)*4)</f>
        <v>Место</v>
      </c>
      <c r="O33" s="190">
        <f ca="1">IF(F33&lt;E33,OFFSET(IF(OR($C$34=11,$C$34=12),Очки!$B$17,Очки!$O$18),2+E33-F33,IF(D33=2,12,13-E33)),0)</f>
        <v>0</v>
      </c>
      <c r="P33" s="190"/>
      <c r="Q33" s="154"/>
      <c r="R33" s="193" t="str">
        <f ca="1">OFFSET(Очки!$A$3,I33,G33+QUOTIENT(MAX($C$34-11,0), 2)*4)</f>
        <v>Место</v>
      </c>
      <c r="S33" s="190">
        <f ca="1">IF(I33&lt;H33,OFFSET(IF(OR($C$34=11,$C$34=12),Очки!$B$17,Очки!$O$18),2+H33-I33,IF(G33=2,12,13-H33)),0)</f>
        <v>0</v>
      </c>
      <c r="T33" s="190"/>
      <c r="U33" s="154"/>
      <c r="V33" s="193" t="str">
        <f ca="1">OFFSET(Очки!$A$3,L33,J33+QUOTIENT(MAX($C$34-11,0), 2)*4)</f>
        <v>Место</v>
      </c>
      <c r="W33" s="190">
        <f ca="1">IF(L33&lt;K33,OFFSET(IF(OR($C$34=11,$C$34=12),Очки!$B$17,Очки!$O$18),2+K33-L33,IF(J33=2,12,13-K33)),0)</f>
        <v>0</v>
      </c>
      <c r="X33" s="190"/>
      <c r="Y33" s="191"/>
      <c r="Z33" s="136"/>
      <c r="AA33" s="137"/>
      <c r="AB33" s="185">
        <f t="shared" ca="1" si="2"/>
        <v>0</v>
      </c>
      <c r="AD33" s="127"/>
    </row>
    <row r="34" spans="1:30" ht="15.95" customHeight="1" x14ac:dyDescent="0.2">
      <c r="B34" s="127" t="s">
        <v>41</v>
      </c>
      <c r="C34" s="127">
        <f>COUNTA(B6:B33)</f>
        <v>15</v>
      </c>
    </row>
    <row r="35" spans="1:30" ht="15.95" customHeight="1" x14ac:dyDescent="0.2"/>
    <row r="36" spans="1:30" ht="15.95" customHeight="1" x14ac:dyDescent="0.25"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</row>
    <row r="37" spans="1:30" ht="15.95" customHeight="1" x14ac:dyDescent="0.25"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</row>
    <row r="38" spans="1:30" ht="15.95" customHeight="1" x14ac:dyDescent="0.25"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</row>
    <row r="39" spans="1:30" ht="15.95" customHeight="1" x14ac:dyDescent="0.25"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</row>
    <row r="40" spans="1:30" ht="15.75" x14ac:dyDescent="0.25"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30" ht="15.75" x14ac:dyDescent="0.25"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</row>
    <row r="42" spans="1:30" ht="15.75" x14ac:dyDescent="0.25"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30" ht="15.75" x14ac:dyDescent="0.25"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</row>
    <row r="44" spans="1:30" ht="15.75" x14ac:dyDescent="0.25"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30" ht="15.75" x14ac:dyDescent="0.25"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</row>
    <row r="46" spans="1:30" ht="15.75" x14ac:dyDescent="0.25"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</row>
    <row r="47" spans="1:30" ht="15.75" x14ac:dyDescent="0.25"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</row>
    <row r="48" spans="1:30" ht="15.75" x14ac:dyDescent="0.25"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</row>
    <row r="49" spans="12:28" ht="15.75" x14ac:dyDescent="0.25"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</row>
    <row r="50" spans="12:28" ht="15.75" x14ac:dyDescent="0.25"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</row>
    <row r="51" spans="12:28" ht="15.75" x14ac:dyDescent="0.25"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</row>
    <row r="52" spans="12:28" ht="15.75" x14ac:dyDescent="0.25"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</row>
    <row r="53" spans="12:28" ht="15.75" x14ac:dyDescent="0.25"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</row>
    <row r="54" spans="12:28" ht="15.75" x14ac:dyDescent="0.25"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</row>
    <row r="55" spans="12:28" ht="15.75" x14ac:dyDescent="0.25"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</row>
    <row r="56" spans="12:28" ht="15.75" x14ac:dyDescent="0.25"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</row>
    <row r="57" spans="12:28" ht="15.75" x14ac:dyDescent="0.25"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</row>
    <row r="58" spans="12:28" ht="15.75" x14ac:dyDescent="0.25"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</row>
    <row r="59" spans="12:28" ht="15.75" x14ac:dyDescent="0.25"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</row>
    <row r="60" spans="12:28" ht="15.75" x14ac:dyDescent="0.25"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</row>
    <row r="61" spans="12:28" ht="15.75" x14ac:dyDescent="0.25"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</row>
    <row r="62" spans="12:28" ht="15.75" x14ac:dyDescent="0.25"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2:28" ht="15.75" x14ac:dyDescent="0.25"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</row>
    <row r="64" spans="12:28" ht="15.75" x14ac:dyDescent="0.25"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</row>
    <row r="65" spans="12:28" ht="15.75" x14ac:dyDescent="0.25"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</row>
    <row r="66" spans="12:28" ht="15.75" x14ac:dyDescent="0.25"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</row>
  </sheetData>
  <sortState ref="A6:AB20">
    <sortCondition descending="1" ref="AB6:AB20"/>
  </sortState>
  <mergeCells count="22">
    <mergeCell ref="R4:U4"/>
    <mergeCell ref="J4:J5"/>
    <mergeCell ref="K4:K5"/>
    <mergeCell ref="L4:L5"/>
    <mergeCell ref="M4:M5"/>
    <mergeCell ref="N4:Q4"/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3">
    <cfRule type="expression" dxfId="11" priority="3">
      <formula>AND(E6&gt;F6,O6=0)</formula>
    </cfRule>
  </conditionalFormatting>
  <conditionalFormatting sqref="S6:S33">
    <cfRule type="expression" dxfId="10" priority="2">
      <formula>AND(H6&gt;I6,S6=0)</formula>
    </cfRule>
  </conditionalFormatting>
  <conditionalFormatting sqref="W6:W33">
    <cfRule type="expression" dxfId="9" priority="1">
      <formula>AND(K6&gt;L6,W6=0)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Очки</vt:lpstr>
      <vt:lpstr>28.08</vt:lpstr>
      <vt:lpstr>04.09</vt:lpstr>
      <vt:lpstr>11.09</vt:lpstr>
      <vt:lpstr>18.09</vt:lpstr>
      <vt:lpstr>25.09</vt:lpstr>
      <vt:lpstr>02.10</vt:lpstr>
      <vt:lpstr>09.10</vt:lpstr>
      <vt:lpstr>16.10</vt:lpstr>
      <vt:lpstr>23.10</vt:lpstr>
      <vt:lpstr>форма (26)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2019-10-23T19:43:46Z</dcterms:modified>
</cp:coreProperties>
</file>