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9875" windowHeight="8985" activeTab="1"/>
  </bookViews>
  <sheets>
    <sheet name="Схема заездов" sheetId="6" r:id="rId1"/>
    <sheet name="таблица гонки" sheetId="7" r:id="rId2"/>
  </sheets>
  <calcPr calcId="125725"/>
</workbook>
</file>

<file path=xl/calcChain.xml><?xml version="1.0" encoding="utf-8"?>
<calcChain xmlns="http://schemas.openxmlformats.org/spreadsheetml/2006/main">
  <c r="K139" i="6"/>
  <c r="J139"/>
  <c r="I139"/>
  <c r="K138"/>
  <c r="J138"/>
  <c r="I138"/>
  <c r="K137"/>
  <c r="J137"/>
  <c r="I137"/>
  <c r="K136"/>
  <c r="J136"/>
  <c r="I136"/>
  <c r="K135"/>
  <c r="J135"/>
  <c r="I135"/>
  <c r="K133"/>
  <c r="J133"/>
  <c r="I133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2"/>
  <c r="J122"/>
  <c r="I122"/>
  <c r="K121"/>
  <c r="J121"/>
  <c r="I121"/>
  <c r="K120"/>
  <c r="J120"/>
  <c r="I120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K3"/>
  <c r="J3"/>
  <c r="I3"/>
  <c r="E139"/>
  <c r="D139"/>
  <c r="C139"/>
  <c r="E138"/>
  <c r="D138"/>
  <c r="C138"/>
  <c r="E137"/>
  <c r="D137"/>
  <c r="C137"/>
  <c r="E136"/>
  <c r="D136"/>
  <c r="C136"/>
  <c r="E135"/>
  <c r="D135"/>
  <c r="C135"/>
  <c r="E133"/>
  <c r="D133"/>
  <c r="C133"/>
  <c r="E132"/>
  <c r="D132"/>
  <c r="C132"/>
  <c r="E131"/>
  <c r="D131"/>
  <c r="C131"/>
  <c r="E130"/>
  <c r="D130"/>
  <c r="C130"/>
  <c r="E129"/>
  <c r="D129"/>
  <c r="C129"/>
  <c r="E128"/>
  <c r="D128"/>
  <c r="C128"/>
  <c r="E127"/>
  <c r="D127"/>
  <c r="C127"/>
  <c r="E126"/>
  <c r="D126"/>
  <c r="C126"/>
  <c r="E125"/>
  <c r="D125"/>
  <c r="C125"/>
  <c r="E124"/>
  <c r="D124"/>
  <c r="C124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  <c r="V36" i="7"/>
  <c r="Y36"/>
  <c r="AC36"/>
  <c r="U36"/>
  <c r="AA36"/>
  <c r="AD36"/>
  <c r="AB36"/>
  <c r="Z36"/>
  <c r="X36"/>
  <c r="W36"/>
  <c r="V35"/>
  <c r="Y35"/>
  <c r="AC35"/>
  <c r="U35"/>
  <c r="AA35"/>
  <c r="AD35"/>
  <c r="AB35"/>
  <c r="Z35"/>
  <c r="X35"/>
  <c r="W35"/>
  <c r="W37" l="1"/>
  <c r="X37"/>
  <c r="AB37"/>
  <c r="AA37"/>
  <c r="AC37"/>
  <c r="V37"/>
  <c r="Z37"/>
  <c r="AD37"/>
  <c r="U37"/>
  <c r="Y37"/>
  <c r="O33"/>
  <c r="O34"/>
  <c r="O28"/>
  <c r="O36"/>
  <c r="O47"/>
  <c r="O27"/>
  <c r="O29"/>
  <c r="O26"/>
  <c r="O14"/>
  <c r="O39"/>
  <c r="O18"/>
  <c r="O11"/>
  <c r="O22"/>
  <c r="O15"/>
  <c r="O48"/>
  <c r="N33"/>
  <c r="N10"/>
  <c r="N30"/>
  <c r="N9"/>
  <c r="N47"/>
  <c r="N48"/>
  <c r="N37"/>
  <c r="N49"/>
  <c r="N26"/>
  <c r="N20"/>
  <c r="M33"/>
  <c r="M10"/>
  <c r="M30"/>
  <c r="M9"/>
  <c r="M47"/>
  <c r="M48"/>
  <c r="M37"/>
  <c r="M49"/>
  <c r="M26"/>
  <c r="M20"/>
  <c r="M32"/>
  <c r="L33"/>
  <c r="L10"/>
  <c r="L30"/>
  <c r="L9"/>
  <c r="L47"/>
  <c r="L48"/>
  <c r="L37"/>
  <c r="L49"/>
  <c r="L26"/>
  <c r="L20"/>
  <c r="K33"/>
  <c r="K10"/>
  <c r="K30"/>
  <c r="K9"/>
  <c r="K47"/>
  <c r="K48"/>
  <c r="K37"/>
  <c r="K49"/>
  <c r="K26"/>
  <c r="K20"/>
  <c r="K32"/>
  <c r="J33"/>
  <c r="J10"/>
  <c r="J30"/>
  <c r="J9"/>
  <c r="J47"/>
  <c r="J48"/>
  <c r="J37"/>
  <c r="J49"/>
  <c r="J26"/>
  <c r="J20"/>
  <c r="J32"/>
  <c r="H125" i="6"/>
  <c r="H126"/>
  <c r="H127"/>
  <c r="H128"/>
  <c r="H129"/>
  <c r="H130"/>
  <c r="H131"/>
  <c r="H132"/>
  <c r="H133"/>
  <c r="H124"/>
  <c r="H114"/>
  <c r="H115"/>
  <c r="H116"/>
  <c r="H117"/>
  <c r="H118"/>
  <c r="H119"/>
  <c r="H120"/>
  <c r="H121"/>
  <c r="H122"/>
  <c r="H113"/>
  <c r="H103"/>
  <c r="H104"/>
  <c r="H105"/>
  <c r="H106"/>
  <c r="H107"/>
  <c r="H108"/>
  <c r="H109"/>
  <c r="H110"/>
  <c r="H111"/>
  <c r="H102"/>
  <c r="H92"/>
  <c r="H93"/>
  <c r="H94"/>
  <c r="H95"/>
  <c r="H96"/>
  <c r="H97"/>
  <c r="H98"/>
  <c r="H99"/>
  <c r="H100"/>
  <c r="H91"/>
  <c r="H81"/>
  <c r="H82"/>
  <c r="H83"/>
  <c r="H84"/>
  <c r="H85"/>
  <c r="H86"/>
  <c r="H87"/>
  <c r="H88"/>
  <c r="H89"/>
  <c r="H80"/>
  <c r="H70"/>
  <c r="H71"/>
  <c r="H72"/>
  <c r="H73"/>
  <c r="H74"/>
  <c r="H75"/>
  <c r="H76"/>
  <c r="H77"/>
  <c r="H78"/>
  <c r="H69"/>
  <c r="G133"/>
  <c r="G132"/>
  <c r="G131"/>
  <c r="G130"/>
  <c r="G129"/>
  <c r="G128"/>
  <c r="G127"/>
  <c r="G126"/>
  <c r="G125"/>
  <c r="G124"/>
  <c r="G122"/>
  <c r="G121"/>
  <c r="G120"/>
  <c r="G119"/>
  <c r="G118"/>
  <c r="G117"/>
  <c r="G116"/>
  <c r="G115"/>
  <c r="G114"/>
  <c r="G113"/>
  <c r="G111"/>
  <c r="G110"/>
  <c r="G109"/>
  <c r="G108"/>
  <c r="G107"/>
  <c r="G106"/>
  <c r="G105"/>
  <c r="G104"/>
  <c r="G103"/>
  <c r="G102"/>
  <c r="G100"/>
  <c r="G99"/>
  <c r="G98"/>
  <c r="G97"/>
  <c r="G96"/>
  <c r="G95"/>
  <c r="G94"/>
  <c r="G93"/>
  <c r="G92"/>
  <c r="G91"/>
  <c r="G89"/>
  <c r="G88"/>
  <c r="G87"/>
  <c r="G86"/>
  <c r="G85"/>
  <c r="G84"/>
  <c r="G83"/>
  <c r="G82"/>
  <c r="G81"/>
  <c r="G80"/>
  <c r="N54" i="7"/>
  <c r="M54"/>
  <c r="L54"/>
  <c r="K54"/>
  <c r="J54"/>
  <c r="P54" s="1"/>
  <c r="N53"/>
  <c r="M53"/>
  <c r="L53"/>
  <c r="K53"/>
  <c r="J53"/>
  <c r="P53" s="1"/>
  <c r="N52"/>
  <c r="M52"/>
  <c r="L52"/>
  <c r="K52"/>
  <c r="J52"/>
  <c r="P52" s="1"/>
  <c r="N51"/>
  <c r="M51"/>
  <c r="L51"/>
  <c r="K51"/>
  <c r="J51"/>
  <c r="P51" s="1"/>
  <c r="N50"/>
  <c r="M50"/>
  <c r="L50"/>
  <c r="K50"/>
  <c r="J50"/>
  <c r="P50" s="1"/>
  <c r="N21"/>
  <c r="M21"/>
  <c r="L21"/>
  <c r="K21"/>
  <c r="J21"/>
  <c r="N45"/>
  <c r="M45"/>
  <c r="L45"/>
  <c r="K45"/>
  <c r="J45"/>
  <c r="N16"/>
  <c r="M16"/>
  <c r="L16"/>
  <c r="K16"/>
  <c r="J16"/>
  <c r="N17"/>
  <c r="M17"/>
  <c r="L17"/>
  <c r="K17"/>
  <c r="J17"/>
  <c r="N29"/>
  <c r="M29"/>
  <c r="L29"/>
  <c r="K29"/>
  <c r="J29"/>
  <c r="N40"/>
  <c r="M40"/>
  <c r="L40"/>
  <c r="K40"/>
  <c r="J40"/>
  <c r="N36"/>
  <c r="M36"/>
  <c r="L36"/>
  <c r="K36"/>
  <c r="J36"/>
  <c r="N18"/>
  <c r="M18"/>
  <c r="L18"/>
  <c r="K18"/>
  <c r="J18"/>
  <c r="N31"/>
  <c r="M31"/>
  <c r="L31"/>
  <c r="K31"/>
  <c r="J31"/>
  <c r="N41"/>
  <c r="M41"/>
  <c r="L41"/>
  <c r="K41"/>
  <c r="J41"/>
  <c r="N44"/>
  <c r="M44"/>
  <c r="L44"/>
  <c r="K44"/>
  <c r="J44"/>
  <c r="N27"/>
  <c r="M27"/>
  <c r="L27"/>
  <c r="K27"/>
  <c r="J27"/>
  <c r="N25"/>
  <c r="M25"/>
  <c r="L25"/>
  <c r="K25"/>
  <c r="J25"/>
  <c r="N14"/>
  <c r="M14"/>
  <c r="L14"/>
  <c r="K14"/>
  <c r="J14"/>
  <c r="N38"/>
  <c r="M38"/>
  <c r="L38"/>
  <c r="K38"/>
  <c r="J38"/>
  <c r="N39"/>
  <c r="M39"/>
  <c r="L39"/>
  <c r="K39"/>
  <c r="J39"/>
  <c r="N5"/>
  <c r="M5"/>
  <c r="L5"/>
  <c r="K5"/>
  <c r="J5"/>
  <c r="N12"/>
  <c r="M12"/>
  <c r="L12"/>
  <c r="K12"/>
  <c r="J12"/>
  <c r="N8"/>
  <c r="M8"/>
  <c r="L8"/>
  <c r="K8"/>
  <c r="J8"/>
  <c r="N19"/>
  <c r="M19"/>
  <c r="L19"/>
  <c r="K19"/>
  <c r="J19"/>
  <c r="N22"/>
  <c r="M22"/>
  <c r="L22"/>
  <c r="K22"/>
  <c r="J22"/>
  <c r="N13"/>
  <c r="M13"/>
  <c r="L13"/>
  <c r="K13"/>
  <c r="J13"/>
  <c r="N23"/>
  <c r="M23"/>
  <c r="L23"/>
  <c r="K23"/>
  <c r="J23"/>
  <c r="N6"/>
  <c r="M6"/>
  <c r="L6"/>
  <c r="K6"/>
  <c r="J6"/>
  <c r="N15"/>
  <c r="M15"/>
  <c r="L15"/>
  <c r="K15"/>
  <c r="J15"/>
  <c r="N35"/>
  <c r="M35"/>
  <c r="L35"/>
  <c r="K35"/>
  <c r="J35"/>
  <c r="N42"/>
  <c r="M42"/>
  <c r="L42"/>
  <c r="K42"/>
  <c r="J42"/>
  <c r="N11"/>
  <c r="M11"/>
  <c r="L11"/>
  <c r="K11"/>
  <c r="J11"/>
  <c r="N32"/>
  <c r="L32"/>
  <c r="N24"/>
  <c r="M24"/>
  <c r="L24"/>
  <c r="K24"/>
  <c r="J24"/>
  <c r="N34"/>
  <c r="M34"/>
  <c r="L34"/>
  <c r="K34"/>
  <c r="J34"/>
  <c r="N28"/>
  <c r="M28"/>
  <c r="L28"/>
  <c r="K28"/>
  <c r="J28"/>
  <c r="N43"/>
  <c r="M43"/>
  <c r="L43"/>
  <c r="K43"/>
  <c r="J43"/>
  <c r="N7"/>
  <c r="M7"/>
  <c r="L7"/>
  <c r="K7"/>
  <c r="J7"/>
  <c r="N46"/>
  <c r="M46"/>
  <c r="L46"/>
  <c r="K46"/>
  <c r="J46"/>
  <c r="AM12" i="6"/>
  <c r="AM10"/>
  <c r="AM8"/>
  <c r="AM6"/>
  <c r="AM4"/>
  <c r="H59"/>
  <c r="H60"/>
  <c r="H61"/>
  <c r="H62"/>
  <c r="H63"/>
  <c r="H64"/>
  <c r="H65"/>
  <c r="H66"/>
  <c r="H67"/>
  <c r="H58"/>
  <c r="H48"/>
  <c r="H49"/>
  <c r="H50"/>
  <c r="H51"/>
  <c r="H52"/>
  <c r="H53"/>
  <c r="H54"/>
  <c r="H55"/>
  <c r="H56"/>
  <c r="H47"/>
  <c r="H37"/>
  <c r="H38"/>
  <c r="H39"/>
  <c r="H40"/>
  <c r="H41"/>
  <c r="H42"/>
  <c r="H43"/>
  <c r="H44"/>
  <c r="H45"/>
  <c r="H36"/>
  <c r="H26"/>
  <c r="H27"/>
  <c r="H28"/>
  <c r="H29"/>
  <c r="H30"/>
  <c r="H31"/>
  <c r="H32"/>
  <c r="H33"/>
  <c r="H34"/>
  <c r="H25"/>
  <c r="H15"/>
  <c r="H16"/>
  <c r="H17"/>
  <c r="H18"/>
  <c r="H19"/>
  <c r="H20"/>
  <c r="H21"/>
  <c r="H22"/>
  <c r="H23"/>
  <c r="H14"/>
  <c r="H4"/>
  <c r="H5"/>
  <c r="H6"/>
  <c r="H7"/>
  <c r="H8"/>
  <c r="H9"/>
  <c r="H10"/>
  <c r="H11"/>
  <c r="H12"/>
  <c r="H3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6"/>
  <c r="G55"/>
  <c r="G54"/>
  <c r="G53"/>
  <c r="G52"/>
  <c r="G51"/>
  <c r="G50"/>
  <c r="G49"/>
  <c r="G48"/>
  <c r="G47"/>
  <c r="G45"/>
  <c r="G44"/>
  <c r="G43"/>
  <c r="G42"/>
  <c r="G41"/>
  <c r="G40"/>
  <c r="G39"/>
  <c r="G38"/>
  <c r="G37"/>
  <c r="G36"/>
  <c r="G34"/>
  <c r="G33"/>
  <c r="G32"/>
  <c r="G31"/>
  <c r="G30"/>
  <c r="G29"/>
  <c r="G28"/>
  <c r="G27"/>
  <c r="G26"/>
  <c r="G25"/>
  <c r="G23"/>
  <c r="G22"/>
  <c r="G21"/>
  <c r="G20"/>
  <c r="G19"/>
  <c r="G18"/>
  <c r="G17"/>
  <c r="G16"/>
  <c r="G15"/>
  <c r="G14"/>
  <c r="G12"/>
  <c r="G11"/>
  <c r="G10"/>
  <c r="G9"/>
  <c r="G8"/>
  <c r="G7"/>
  <c r="G6"/>
  <c r="G5"/>
  <c r="G4"/>
  <c r="G3"/>
  <c r="G139"/>
  <c r="G138"/>
  <c r="G137"/>
  <c r="G136"/>
  <c r="G135"/>
  <c r="A139"/>
  <c r="A138"/>
  <c r="A137"/>
  <c r="A136"/>
  <c r="A135"/>
  <c r="A133"/>
  <c r="A132"/>
  <c r="A131"/>
  <c r="A130"/>
  <c r="A129"/>
  <c r="A128"/>
  <c r="A127"/>
  <c r="A126"/>
  <c r="A125"/>
  <c r="A124"/>
  <c r="B136"/>
  <c r="B137"/>
  <c r="B138"/>
  <c r="B139"/>
  <c r="H135"/>
  <c r="H136"/>
  <c r="H137"/>
  <c r="H138"/>
  <c r="H139"/>
  <c r="B135"/>
  <c r="B125"/>
  <c r="B126"/>
  <c r="B127"/>
  <c r="B128"/>
  <c r="B129"/>
  <c r="B130"/>
  <c r="B131"/>
  <c r="B132"/>
  <c r="B133"/>
  <c r="B124"/>
  <c r="B114"/>
  <c r="B115"/>
  <c r="B116"/>
  <c r="B117"/>
  <c r="B118"/>
  <c r="B119"/>
  <c r="B120"/>
  <c r="B121"/>
  <c r="B122"/>
  <c r="B113"/>
  <c r="A122"/>
  <c r="A121"/>
  <c r="A120"/>
  <c r="A119"/>
  <c r="A118"/>
  <c r="A117"/>
  <c r="A116"/>
  <c r="A115"/>
  <c r="A114"/>
  <c r="A113"/>
  <c r="B103"/>
  <c r="B104"/>
  <c r="B105"/>
  <c r="B106"/>
  <c r="B107"/>
  <c r="B108"/>
  <c r="B109"/>
  <c r="B110"/>
  <c r="B111"/>
  <c r="B102"/>
  <c r="B92"/>
  <c r="B93"/>
  <c r="B94"/>
  <c r="B95"/>
  <c r="B96"/>
  <c r="B97"/>
  <c r="B98"/>
  <c r="B99"/>
  <c r="B100"/>
  <c r="B91"/>
  <c r="B81"/>
  <c r="B82"/>
  <c r="B83"/>
  <c r="B84"/>
  <c r="B85"/>
  <c r="B86"/>
  <c r="B87"/>
  <c r="B88"/>
  <c r="B89"/>
  <c r="B80"/>
  <c r="B70"/>
  <c r="B71"/>
  <c r="B72"/>
  <c r="B73"/>
  <c r="B74"/>
  <c r="B75"/>
  <c r="B76"/>
  <c r="B77"/>
  <c r="B78"/>
  <c r="B69"/>
  <c r="B59"/>
  <c r="B60"/>
  <c r="B61"/>
  <c r="B62"/>
  <c r="B63"/>
  <c r="B64"/>
  <c r="B65"/>
  <c r="B66"/>
  <c r="B67"/>
  <c r="B58"/>
  <c r="B48"/>
  <c r="B49"/>
  <c r="B50"/>
  <c r="B51"/>
  <c r="B52"/>
  <c r="B53"/>
  <c r="B54"/>
  <c r="B55"/>
  <c r="B56"/>
  <c r="B47"/>
  <c r="B37"/>
  <c r="B38"/>
  <c r="B39"/>
  <c r="B40"/>
  <c r="B41"/>
  <c r="B42"/>
  <c r="B43"/>
  <c r="B44"/>
  <c r="B45"/>
  <c r="B36"/>
  <c r="A111"/>
  <c r="A110"/>
  <c r="A109"/>
  <c r="A108"/>
  <c r="A107"/>
  <c r="A106"/>
  <c r="A105"/>
  <c r="A104"/>
  <c r="A103"/>
  <c r="A102"/>
  <c r="A100"/>
  <c r="A99"/>
  <c r="A98"/>
  <c r="A97"/>
  <c r="A96"/>
  <c r="A95"/>
  <c r="A94"/>
  <c r="A93"/>
  <c r="A92"/>
  <c r="A91"/>
  <c r="A89"/>
  <c r="A88"/>
  <c r="A87"/>
  <c r="A86"/>
  <c r="A85"/>
  <c r="A84"/>
  <c r="A83"/>
  <c r="A82"/>
  <c r="A81"/>
  <c r="A80"/>
  <c r="A78"/>
  <c r="A77"/>
  <c r="A76"/>
  <c r="A75"/>
  <c r="A74"/>
  <c r="A73"/>
  <c r="A72"/>
  <c r="A71"/>
  <c r="A70"/>
  <c r="A69"/>
  <c r="A67"/>
  <c r="A66"/>
  <c r="A65"/>
  <c r="A64"/>
  <c r="A63"/>
  <c r="A62"/>
  <c r="A61"/>
  <c r="A60"/>
  <c r="A59"/>
  <c r="A58"/>
  <c r="A56"/>
  <c r="A55"/>
  <c r="A54"/>
  <c r="A53"/>
  <c r="A52"/>
  <c r="A51"/>
  <c r="A50"/>
  <c r="A49"/>
  <c r="A48"/>
  <c r="A47"/>
  <c r="A45"/>
  <c r="A44"/>
  <c r="A43"/>
  <c r="A42"/>
  <c r="A41"/>
  <c r="A40"/>
  <c r="A39"/>
  <c r="A38"/>
  <c r="A37"/>
  <c r="A36"/>
  <c r="B26"/>
  <c r="B27"/>
  <c r="B28"/>
  <c r="B29"/>
  <c r="B30"/>
  <c r="B31"/>
  <c r="B32"/>
  <c r="B33"/>
  <c r="B34"/>
  <c r="B25"/>
  <c r="A34"/>
  <c r="A33"/>
  <c r="A32"/>
  <c r="A31"/>
  <c r="A30"/>
  <c r="A29"/>
  <c r="A28"/>
  <c r="A27"/>
  <c r="A26"/>
  <c r="A25"/>
  <c r="B18"/>
  <c r="B19"/>
  <c r="B20"/>
  <c r="B21"/>
  <c r="B22"/>
  <c r="B23"/>
  <c r="A23"/>
  <c r="A22"/>
  <c r="A21"/>
  <c r="A20"/>
  <c r="A19"/>
  <c r="A18"/>
  <c r="A17"/>
  <c r="A16"/>
  <c r="A15"/>
  <c r="A14"/>
  <c r="B14"/>
  <c r="B15"/>
  <c r="B16"/>
  <c r="B17"/>
  <c r="B8"/>
  <c r="B9"/>
  <c r="B10"/>
  <c r="B11"/>
  <c r="B12"/>
  <c r="B7"/>
  <c r="A12"/>
  <c r="A11"/>
  <c r="A10"/>
  <c r="A9"/>
  <c r="A8"/>
  <c r="A7"/>
  <c r="B6"/>
  <c r="A6"/>
  <c r="B5"/>
  <c r="A5"/>
  <c r="B4"/>
  <c r="A4"/>
  <c r="B3"/>
  <c r="A3"/>
  <c r="P34" i="7" l="1"/>
  <c r="P5"/>
  <c r="P14"/>
  <c r="P40"/>
  <c r="P17"/>
  <c r="P45"/>
  <c r="P10"/>
  <c r="P28"/>
  <c r="P24"/>
  <c r="P15"/>
  <c r="P6"/>
  <c r="P13"/>
  <c r="P38"/>
  <c r="P44"/>
  <c r="P41"/>
  <c r="P20"/>
  <c r="P48"/>
  <c r="P8"/>
  <c r="P18"/>
  <c r="P19"/>
  <c r="P39"/>
  <c r="P35"/>
  <c r="P23"/>
  <c r="P16"/>
  <c r="P21"/>
  <c r="P49"/>
  <c r="P31"/>
  <c r="P46"/>
  <c r="P9"/>
  <c r="P30"/>
  <c r="P25"/>
  <c r="P26"/>
  <c r="P22"/>
  <c r="P37"/>
  <c r="P47"/>
  <c r="P33"/>
  <c r="P43"/>
  <c r="P36"/>
  <c r="P42"/>
  <c r="P27"/>
  <c r="P11"/>
  <c r="P32"/>
  <c r="P12"/>
  <c r="P29"/>
  <c r="P7"/>
</calcChain>
</file>

<file path=xl/sharedStrings.xml><?xml version="1.0" encoding="utf-8"?>
<sst xmlns="http://schemas.openxmlformats.org/spreadsheetml/2006/main" count="168" uniqueCount="77">
  <si>
    <t>Карт №</t>
  </si>
  <si>
    <t>ФИО пилота</t>
  </si>
  <si>
    <t>Места в гоночных заездах</t>
  </si>
  <si>
    <t>Очки в гоночных заездах</t>
  </si>
  <si>
    <t>Очки</t>
  </si>
  <si>
    <t>МЕСТА</t>
  </si>
  <si>
    <t>Финал</t>
  </si>
  <si>
    <t>ИТОГО</t>
  </si>
  <si>
    <t>Заезд</t>
  </si>
  <si>
    <t># участника</t>
  </si>
  <si>
    <t>ЗАЕЗД</t>
  </si>
  <si>
    <t>поз(карт)</t>
  </si>
  <si>
    <t xml:space="preserve"> </t>
  </si>
  <si>
    <t>Схема гоночных заездов</t>
  </si>
  <si>
    <t>КУБОК ГОРОДОВ НА ЖАЖДЕ СКОРОСТИ, 18.09.2016</t>
  </si>
  <si>
    <t>№ п/п</t>
  </si>
  <si>
    <t>Картинг клуб</t>
  </si>
  <si>
    <t>Пионер</t>
  </si>
  <si>
    <t>Звягин Григорий</t>
  </si>
  <si>
    <t>Гончаров Алексей</t>
  </si>
  <si>
    <t>Панферов Сергей</t>
  </si>
  <si>
    <t>Якименко Александр</t>
  </si>
  <si>
    <t>Кравчонок Александр</t>
  </si>
  <si>
    <t>Лантушенко Игорь</t>
  </si>
  <si>
    <t>Паненко Женя</t>
  </si>
  <si>
    <t>Терещенко Андрей</t>
  </si>
  <si>
    <t xml:space="preserve">Конан </t>
  </si>
  <si>
    <t>Загорулько Иван</t>
  </si>
  <si>
    <t>Новиков Герман</t>
  </si>
  <si>
    <t>Crazy Karting</t>
  </si>
  <si>
    <t>Юрченко Вова</t>
  </si>
  <si>
    <t>Назарчук Игорь</t>
  </si>
  <si>
    <t>Переверзев Юра</t>
  </si>
  <si>
    <t>Толоченко Саша</t>
  </si>
  <si>
    <t>Лабинский Николай</t>
  </si>
  <si>
    <t>Горбоконь Андрей</t>
  </si>
  <si>
    <t>Джемула Сергей</t>
  </si>
  <si>
    <t>Наум</t>
  </si>
  <si>
    <t>Ингул Карт</t>
  </si>
  <si>
    <t>Зуев Иван</t>
  </si>
  <si>
    <t>Наумов Евгений</t>
  </si>
  <si>
    <t>Пилатов Сергей</t>
  </si>
  <si>
    <t>Геронимус Максим</t>
  </si>
  <si>
    <t>Баламут Дмитрий</t>
  </si>
  <si>
    <t>Гринь Александр</t>
  </si>
  <si>
    <t>Караваева Мария</t>
  </si>
  <si>
    <t>Белозор Виталий</t>
  </si>
  <si>
    <t>Кублицкий Виктор</t>
  </si>
  <si>
    <t>Пикулин Паша</t>
  </si>
  <si>
    <t>Скобликов Влад</t>
  </si>
  <si>
    <t>Онащук Максим</t>
  </si>
  <si>
    <t>Хлопонин Андрей</t>
  </si>
  <si>
    <t>Гаврилюк Олег</t>
  </si>
  <si>
    <t>Ольховский Владислав</t>
  </si>
  <si>
    <t>Стецык Сергей</t>
  </si>
  <si>
    <t>Харчекно Артем</t>
  </si>
  <si>
    <t>Шутка Виталий</t>
  </si>
  <si>
    <t>Резанко Оля</t>
  </si>
  <si>
    <t>Ткаченко Антон</t>
  </si>
  <si>
    <t>Манило Денис</t>
  </si>
  <si>
    <t>Лихошерст Алексей</t>
  </si>
  <si>
    <t>Ерофеев Дени</t>
  </si>
  <si>
    <t>Котляр Алексей</t>
  </si>
  <si>
    <t>Лящук Евгений</t>
  </si>
  <si>
    <t>Жажда</t>
  </si>
  <si>
    <t>Фалько Костя</t>
  </si>
  <si>
    <t>13 часть 2</t>
  </si>
  <si>
    <t>-</t>
  </si>
  <si>
    <t>пф1</t>
  </si>
  <si>
    <t>пф2</t>
  </si>
  <si>
    <t>ф</t>
  </si>
  <si>
    <t>ср</t>
  </si>
  <si>
    <t>лк</t>
  </si>
  <si>
    <t>Штра-фы</t>
  </si>
  <si>
    <t>Таблица лучших кругов в заездах</t>
  </si>
  <si>
    <t>Разница</t>
  </si>
  <si>
    <t>Довес</t>
  </si>
</sst>
</file>

<file path=xl/styles.xml><?xml version="1.0" encoding="utf-8"?>
<styleSheet xmlns="http://schemas.openxmlformats.org/spreadsheetml/2006/main">
  <fonts count="2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 Cyr"/>
    </font>
    <font>
      <b/>
      <sz val="8"/>
      <name val="Arial Cyr"/>
    </font>
    <font>
      <sz val="9"/>
      <name val="Arial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76">
    <xf numFmtId="0" fontId="0" fillId="0" borderId="0" xfId="0"/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9" fillId="0" borderId="36" xfId="1" applyFont="1" applyBorder="1" applyAlignment="1">
      <alignment horizontal="center"/>
    </xf>
    <xf numFmtId="0" fontId="12" fillId="0" borderId="11" xfId="2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7" fillId="0" borderId="0" xfId="2"/>
    <xf numFmtId="0" fontId="15" fillId="0" borderId="0" xfId="2" applyFont="1"/>
    <xf numFmtId="0" fontId="15" fillId="0" borderId="0" xfId="2" applyFont="1" applyAlignment="1">
      <alignment horizontal="right"/>
    </xf>
    <xf numFmtId="0" fontId="7" fillId="0" borderId="0" xfId="2" applyAlignment="1">
      <alignment horizontal="left"/>
    </xf>
    <xf numFmtId="0" fontId="16" fillId="0" borderId="0" xfId="2" applyFont="1" applyAlignment="1">
      <alignment horizontal="left"/>
    </xf>
    <xf numFmtId="0" fontId="16" fillId="0" borderId="0" xfId="2" applyFont="1"/>
    <xf numFmtId="0" fontId="16" fillId="0" borderId="0" xfId="2" applyFont="1" applyAlignment="1">
      <alignment horizontal="right"/>
    </xf>
    <xf numFmtId="0" fontId="7" fillId="0" borderId="11" xfId="2" applyBorder="1" applyAlignment="1">
      <alignment horizontal="left"/>
    </xf>
    <xf numFmtId="0" fontId="7" fillId="0" borderId="0" xfId="2" applyAlignment="1">
      <alignment horizontal="center"/>
    </xf>
    <xf numFmtId="0" fontId="17" fillId="0" borderId="11" xfId="2" applyFont="1" applyBorder="1" applyAlignment="1">
      <alignment horizontal="center"/>
    </xf>
    <xf numFmtId="0" fontId="18" fillId="0" borderId="11" xfId="2" applyFont="1" applyBorder="1" applyAlignment="1">
      <alignment horizontal="center" vertical="center"/>
    </xf>
    <xf numFmtId="0" fontId="7" fillId="0" borderId="0" xfId="2" applyBorder="1" applyAlignment="1">
      <alignment horizontal="left"/>
    </xf>
    <xf numFmtId="0" fontId="13" fillId="0" borderId="42" xfId="1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7" fillId="0" borderId="11" xfId="2" applyBorder="1" applyAlignment="1">
      <alignment horizontal="center"/>
    </xf>
    <xf numFmtId="0" fontId="12" fillId="0" borderId="10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2" fontId="5" fillId="0" borderId="10" xfId="1" applyNumberFormat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13" fillId="0" borderId="5" xfId="1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12" fillId="0" borderId="23" xfId="2" applyFont="1" applyBorder="1" applyAlignment="1">
      <alignment vertical="center"/>
    </xf>
    <xf numFmtId="0" fontId="12" fillId="0" borderId="25" xfId="2" applyFont="1" applyBorder="1" applyAlignment="1">
      <alignment horizontal="center" vertical="center"/>
    </xf>
    <xf numFmtId="0" fontId="12" fillId="0" borderId="49" xfId="2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0" fontId="12" fillId="0" borderId="55" xfId="2" quotePrefix="1" applyFont="1" applyBorder="1" applyAlignment="1">
      <alignment horizontal="center" vertical="center"/>
    </xf>
    <xf numFmtId="0" fontId="12" fillId="0" borderId="16" xfId="2" applyFont="1" applyBorder="1" applyAlignment="1">
      <alignment vertical="center"/>
    </xf>
    <xf numFmtId="0" fontId="12" fillId="0" borderId="50" xfId="2" applyFont="1" applyBorder="1" applyAlignment="1">
      <alignment horizontal="center" vertical="center"/>
    </xf>
    <xf numFmtId="0" fontId="11" fillId="0" borderId="56" xfId="2" applyFont="1" applyBorder="1" applyAlignment="1">
      <alignment horizontal="center" vertical="center"/>
    </xf>
    <xf numFmtId="0" fontId="12" fillId="0" borderId="57" xfId="2" applyFont="1" applyBorder="1" applyAlignment="1">
      <alignment horizontal="center" vertical="center"/>
    </xf>
    <xf numFmtId="0" fontId="11" fillId="0" borderId="58" xfId="2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10" fillId="0" borderId="4" xfId="2" applyFont="1" applyBorder="1" applyAlignment="1">
      <alignment horizontal="center" vertical="center"/>
    </xf>
    <xf numFmtId="0" fontId="4" fillId="0" borderId="0" xfId="1" applyFont="1" applyAlignment="1"/>
    <xf numFmtId="0" fontId="3" fillId="0" borderId="0" xfId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2" fontId="5" fillId="0" borderId="49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2" fontId="5" fillId="0" borderId="48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11" xfId="1" applyNumberFormat="1" applyFont="1" applyBorder="1" applyAlignment="1">
      <alignment horizontal="center" vertical="center"/>
    </xf>
    <xf numFmtId="2" fontId="3" fillId="0" borderId="11" xfId="1" applyNumberFormat="1" applyBorder="1" applyAlignment="1">
      <alignment horizontal="center" vertical="center"/>
    </xf>
    <xf numFmtId="2" fontId="3" fillId="0" borderId="14" xfId="1" applyNumberFormat="1" applyBorder="1" applyAlignment="1">
      <alignment horizontal="center" vertical="center"/>
    </xf>
    <xf numFmtId="2" fontId="5" fillId="0" borderId="61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2" fontId="5" fillId="0" borderId="14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2" fontId="5" fillId="0" borderId="16" xfId="1" applyNumberFormat="1" applyFont="1" applyBorder="1" applyAlignment="1">
      <alignment horizontal="center" vertical="center"/>
    </xf>
    <xf numFmtId="2" fontId="5" fillId="0" borderId="18" xfId="1" applyNumberFormat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 wrapText="1"/>
    </xf>
    <xf numFmtId="0" fontId="13" fillId="0" borderId="62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3" fillId="0" borderId="0" xfId="1" applyBorder="1"/>
    <xf numFmtId="2" fontId="5" fillId="0" borderId="23" xfId="1" applyNumberFormat="1" applyFont="1" applyBorder="1" applyAlignment="1">
      <alignment horizontal="center" vertical="center"/>
    </xf>
    <xf numFmtId="2" fontId="5" fillId="0" borderId="24" xfId="1" applyNumberFormat="1" applyFont="1" applyBorder="1" applyAlignment="1">
      <alignment horizontal="center" vertical="center"/>
    </xf>
    <xf numFmtId="0" fontId="20" fillId="0" borderId="0" xfId="2" applyFont="1" applyAlignment="1"/>
    <xf numFmtId="0" fontId="9" fillId="0" borderId="54" xfId="1" applyFont="1" applyBorder="1" applyAlignment="1">
      <alignment horizontal="center"/>
    </xf>
    <xf numFmtId="0" fontId="2" fillId="0" borderId="59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3" fillId="0" borderId="38" xfId="1" applyBorder="1"/>
    <xf numFmtId="0" fontId="5" fillId="0" borderId="63" xfId="1" applyFont="1" applyBorder="1" applyAlignment="1">
      <alignment horizontal="center" vertical="center"/>
    </xf>
    <xf numFmtId="0" fontId="1" fillId="0" borderId="65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8" fillId="0" borderId="38" xfId="2" applyFont="1" applyBorder="1" applyAlignment="1">
      <alignment horizontal="center" shrinkToFit="1"/>
    </xf>
    <xf numFmtId="0" fontId="8" fillId="0" borderId="37" xfId="2" applyFont="1" applyBorder="1" applyAlignment="1">
      <alignment horizontal="center" shrinkToFit="1"/>
    </xf>
    <xf numFmtId="0" fontId="8" fillId="0" borderId="48" xfId="2" applyFont="1" applyBorder="1" applyAlignment="1">
      <alignment horizontal="center" shrinkToFit="1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 wrapText="1" shrinkToFit="1"/>
    </xf>
    <xf numFmtId="0" fontId="8" fillId="0" borderId="61" xfId="2" applyFont="1" applyBorder="1" applyAlignment="1">
      <alignment horizontal="center" vertical="center" wrapText="1" shrinkToFit="1"/>
    </xf>
    <xf numFmtId="0" fontId="4" fillId="0" borderId="0" xfId="1" applyFont="1" applyAlignment="1">
      <alignment horizontal="center"/>
    </xf>
    <xf numFmtId="0" fontId="13" fillId="0" borderId="37" xfId="1" applyFont="1" applyBorder="1" applyAlignment="1">
      <alignment horizontal="center"/>
    </xf>
    <xf numFmtId="0" fontId="13" fillId="0" borderId="48" xfId="1" applyFont="1" applyBorder="1" applyAlignment="1">
      <alignment horizontal="center"/>
    </xf>
  </cellXfs>
  <cellStyles count="3">
    <cellStyle name="Normal_Гоночная схема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9"/>
  <sheetViews>
    <sheetView zoomScale="75" zoomScaleNormal="100" workbookViewId="0">
      <selection activeCell="N17" sqref="N17"/>
    </sheetView>
  </sheetViews>
  <sheetFormatPr defaultRowHeight="12.75"/>
  <cols>
    <col min="1" max="1" width="3.7109375" style="59" customWidth="1"/>
    <col min="2" max="2" width="3.7109375" style="60" customWidth="1"/>
    <col min="3" max="3" width="22.42578125" style="61" customWidth="1"/>
    <col min="4" max="4" width="13.5703125" style="58" customWidth="1"/>
    <col min="5" max="5" width="7.85546875" style="58" customWidth="1"/>
    <col min="6" max="6" width="4.140625" style="58" customWidth="1"/>
    <col min="7" max="8" width="3.7109375" style="58" customWidth="1"/>
    <col min="9" max="9" width="22.7109375" style="58" customWidth="1"/>
    <col min="10" max="10" width="14" style="58" customWidth="1"/>
    <col min="11" max="11" width="7.28515625" style="58" customWidth="1"/>
    <col min="12" max="12" width="2.140625" style="58" customWidth="1"/>
    <col min="13" max="13" width="6.28515625" style="58" customWidth="1"/>
    <col min="14" max="38" width="3.7109375" style="58" customWidth="1"/>
    <col min="39" max="39" width="5.85546875" style="58" customWidth="1"/>
    <col min="40" max="261" width="9.140625" style="58"/>
    <col min="262" max="263" width="3.7109375" style="58" customWidth="1"/>
    <col min="264" max="264" width="22.42578125" style="58" customWidth="1"/>
    <col min="265" max="265" width="18.140625" style="58" customWidth="1"/>
    <col min="266" max="266" width="7.5703125" style="58" customWidth="1"/>
    <col min="267" max="268" width="3.7109375" style="58" customWidth="1"/>
    <col min="269" max="269" width="22.7109375" style="58" customWidth="1"/>
    <col min="270" max="270" width="18.7109375" style="58" customWidth="1"/>
    <col min="271" max="271" width="5.85546875" style="58" customWidth="1"/>
    <col min="272" max="272" width="11.85546875" style="58" customWidth="1"/>
    <col min="273" max="294" width="3.7109375" style="58" customWidth="1"/>
    <col min="295" max="295" width="5.85546875" style="58" customWidth="1"/>
    <col min="296" max="517" width="9.140625" style="58"/>
    <col min="518" max="519" width="3.7109375" style="58" customWidth="1"/>
    <col min="520" max="520" width="22.42578125" style="58" customWidth="1"/>
    <col min="521" max="521" width="18.140625" style="58" customWidth="1"/>
    <col min="522" max="522" width="7.5703125" style="58" customWidth="1"/>
    <col min="523" max="524" width="3.7109375" style="58" customWidth="1"/>
    <col min="525" max="525" width="22.7109375" style="58" customWidth="1"/>
    <col min="526" max="526" width="18.7109375" style="58" customWidth="1"/>
    <col min="527" max="527" width="5.85546875" style="58" customWidth="1"/>
    <col min="528" max="528" width="11.85546875" style="58" customWidth="1"/>
    <col min="529" max="550" width="3.7109375" style="58" customWidth="1"/>
    <col min="551" max="551" width="5.85546875" style="58" customWidth="1"/>
    <col min="552" max="773" width="9.140625" style="58"/>
    <col min="774" max="775" width="3.7109375" style="58" customWidth="1"/>
    <col min="776" max="776" width="22.42578125" style="58" customWidth="1"/>
    <col min="777" max="777" width="18.140625" style="58" customWidth="1"/>
    <col min="778" max="778" width="7.5703125" style="58" customWidth="1"/>
    <col min="779" max="780" width="3.7109375" style="58" customWidth="1"/>
    <col min="781" max="781" width="22.7109375" style="58" customWidth="1"/>
    <col min="782" max="782" width="18.7109375" style="58" customWidth="1"/>
    <col min="783" max="783" width="5.85546875" style="58" customWidth="1"/>
    <col min="784" max="784" width="11.85546875" style="58" customWidth="1"/>
    <col min="785" max="806" width="3.7109375" style="58" customWidth="1"/>
    <col min="807" max="807" width="5.85546875" style="58" customWidth="1"/>
    <col min="808" max="1029" width="9.140625" style="58"/>
    <col min="1030" max="1031" width="3.7109375" style="58" customWidth="1"/>
    <col min="1032" max="1032" width="22.42578125" style="58" customWidth="1"/>
    <col min="1033" max="1033" width="18.140625" style="58" customWidth="1"/>
    <col min="1034" max="1034" width="7.5703125" style="58" customWidth="1"/>
    <col min="1035" max="1036" width="3.7109375" style="58" customWidth="1"/>
    <col min="1037" max="1037" width="22.7109375" style="58" customWidth="1"/>
    <col min="1038" max="1038" width="18.7109375" style="58" customWidth="1"/>
    <col min="1039" max="1039" width="5.85546875" style="58" customWidth="1"/>
    <col min="1040" max="1040" width="11.85546875" style="58" customWidth="1"/>
    <col min="1041" max="1062" width="3.7109375" style="58" customWidth="1"/>
    <col min="1063" max="1063" width="5.85546875" style="58" customWidth="1"/>
    <col min="1064" max="1285" width="9.140625" style="58"/>
    <col min="1286" max="1287" width="3.7109375" style="58" customWidth="1"/>
    <col min="1288" max="1288" width="22.42578125" style="58" customWidth="1"/>
    <col min="1289" max="1289" width="18.140625" style="58" customWidth="1"/>
    <col min="1290" max="1290" width="7.5703125" style="58" customWidth="1"/>
    <col min="1291" max="1292" width="3.7109375" style="58" customWidth="1"/>
    <col min="1293" max="1293" width="22.7109375" style="58" customWidth="1"/>
    <col min="1294" max="1294" width="18.7109375" style="58" customWidth="1"/>
    <col min="1295" max="1295" width="5.85546875" style="58" customWidth="1"/>
    <col min="1296" max="1296" width="11.85546875" style="58" customWidth="1"/>
    <col min="1297" max="1318" width="3.7109375" style="58" customWidth="1"/>
    <col min="1319" max="1319" width="5.85546875" style="58" customWidth="1"/>
    <col min="1320" max="1541" width="9.140625" style="58"/>
    <col min="1542" max="1543" width="3.7109375" style="58" customWidth="1"/>
    <col min="1544" max="1544" width="22.42578125" style="58" customWidth="1"/>
    <col min="1545" max="1545" width="18.140625" style="58" customWidth="1"/>
    <col min="1546" max="1546" width="7.5703125" style="58" customWidth="1"/>
    <col min="1547" max="1548" width="3.7109375" style="58" customWidth="1"/>
    <col min="1549" max="1549" width="22.7109375" style="58" customWidth="1"/>
    <col min="1550" max="1550" width="18.7109375" style="58" customWidth="1"/>
    <col min="1551" max="1551" width="5.85546875" style="58" customWidth="1"/>
    <col min="1552" max="1552" width="11.85546875" style="58" customWidth="1"/>
    <col min="1553" max="1574" width="3.7109375" style="58" customWidth="1"/>
    <col min="1575" max="1575" width="5.85546875" style="58" customWidth="1"/>
    <col min="1576" max="1797" width="9.140625" style="58"/>
    <col min="1798" max="1799" width="3.7109375" style="58" customWidth="1"/>
    <col min="1800" max="1800" width="22.42578125" style="58" customWidth="1"/>
    <col min="1801" max="1801" width="18.140625" style="58" customWidth="1"/>
    <col min="1802" max="1802" width="7.5703125" style="58" customWidth="1"/>
    <col min="1803" max="1804" width="3.7109375" style="58" customWidth="1"/>
    <col min="1805" max="1805" width="22.7109375" style="58" customWidth="1"/>
    <col min="1806" max="1806" width="18.7109375" style="58" customWidth="1"/>
    <col min="1807" max="1807" width="5.85546875" style="58" customWidth="1"/>
    <col min="1808" max="1808" width="11.85546875" style="58" customWidth="1"/>
    <col min="1809" max="1830" width="3.7109375" style="58" customWidth="1"/>
    <col min="1831" max="1831" width="5.85546875" style="58" customWidth="1"/>
    <col min="1832" max="2053" width="9.140625" style="58"/>
    <col min="2054" max="2055" width="3.7109375" style="58" customWidth="1"/>
    <col min="2056" max="2056" width="22.42578125" style="58" customWidth="1"/>
    <col min="2057" max="2057" width="18.140625" style="58" customWidth="1"/>
    <col min="2058" max="2058" width="7.5703125" style="58" customWidth="1"/>
    <col min="2059" max="2060" width="3.7109375" style="58" customWidth="1"/>
    <col min="2061" max="2061" width="22.7109375" style="58" customWidth="1"/>
    <col min="2062" max="2062" width="18.7109375" style="58" customWidth="1"/>
    <col min="2063" max="2063" width="5.85546875" style="58" customWidth="1"/>
    <col min="2064" max="2064" width="11.85546875" style="58" customWidth="1"/>
    <col min="2065" max="2086" width="3.7109375" style="58" customWidth="1"/>
    <col min="2087" max="2087" width="5.85546875" style="58" customWidth="1"/>
    <col min="2088" max="2309" width="9.140625" style="58"/>
    <col min="2310" max="2311" width="3.7109375" style="58" customWidth="1"/>
    <col min="2312" max="2312" width="22.42578125" style="58" customWidth="1"/>
    <col min="2313" max="2313" width="18.140625" style="58" customWidth="1"/>
    <col min="2314" max="2314" width="7.5703125" style="58" customWidth="1"/>
    <col min="2315" max="2316" width="3.7109375" style="58" customWidth="1"/>
    <col min="2317" max="2317" width="22.7109375" style="58" customWidth="1"/>
    <col min="2318" max="2318" width="18.7109375" style="58" customWidth="1"/>
    <col min="2319" max="2319" width="5.85546875" style="58" customWidth="1"/>
    <col min="2320" max="2320" width="11.85546875" style="58" customWidth="1"/>
    <col min="2321" max="2342" width="3.7109375" style="58" customWidth="1"/>
    <col min="2343" max="2343" width="5.85546875" style="58" customWidth="1"/>
    <col min="2344" max="2565" width="9.140625" style="58"/>
    <col min="2566" max="2567" width="3.7109375" style="58" customWidth="1"/>
    <col min="2568" max="2568" width="22.42578125" style="58" customWidth="1"/>
    <col min="2569" max="2569" width="18.140625" style="58" customWidth="1"/>
    <col min="2570" max="2570" width="7.5703125" style="58" customWidth="1"/>
    <col min="2571" max="2572" width="3.7109375" style="58" customWidth="1"/>
    <col min="2573" max="2573" width="22.7109375" style="58" customWidth="1"/>
    <col min="2574" max="2574" width="18.7109375" style="58" customWidth="1"/>
    <col min="2575" max="2575" width="5.85546875" style="58" customWidth="1"/>
    <col min="2576" max="2576" width="11.85546875" style="58" customWidth="1"/>
    <col min="2577" max="2598" width="3.7109375" style="58" customWidth="1"/>
    <col min="2599" max="2599" width="5.85546875" style="58" customWidth="1"/>
    <col min="2600" max="2821" width="9.140625" style="58"/>
    <col min="2822" max="2823" width="3.7109375" style="58" customWidth="1"/>
    <col min="2824" max="2824" width="22.42578125" style="58" customWidth="1"/>
    <col min="2825" max="2825" width="18.140625" style="58" customWidth="1"/>
    <col min="2826" max="2826" width="7.5703125" style="58" customWidth="1"/>
    <col min="2827" max="2828" width="3.7109375" style="58" customWidth="1"/>
    <col min="2829" max="2829" width="22.7109375" style="58" customWidth="1"/>
    <col min="2830" max="2830" width="18.7109375" style="58" customWidth="1"/>
    <col min="2831" max="2831" width="5.85546875" style="58" customWidth="1"/>
    <col min="2832" max="2832" width="11.85546875" style="58" customWidth="1"/>
    <col min="2833" max="2854" width="3.7109375" style="58" customWidth="1"/>
    <col min="2855" max="2855" width="5.85546875" style="58" customWidth="1"/>
    <col min="2856" max="3077" width="9.140625" style="58"/>
    <col min="3078" max="3079" width="3.7109375" style="58" customWidth="1"/>
    <col min="3080" max="3080" width="22.42578125" style="58" customWidth="1"/>
    <col min="3081" max="3081" width="18.140625" style="58" customWidth="1"/>
    <col min="3082" max="3082" width="7.5703125" style="58" customWidth="1"/>
    <col min="3083" max="3084" width="3.7109375" style="58" customWidth="1"/>
    <col min="3085" max="3085" width="22.7109375" style="58" customWidth="1"/>
    <col min="3086" max="3086" width="18.7109375" style="58" customWidth="1"/>
    <col min="3087" max="3087" width="5.85546875" style="58" customWidth="1"/>
    <col min="3088" max="3088" width="11.85546875" style="58" customWidth="1"/>
    <col min="3089" max="3110" width="3.7109375" style="58" customWidth="1"/>
    <col min="3111" max="3111" width="5.85546875" style="58" customWidth="1"/>
    <col min="3112" max="3333" width="9.140625" style="58"/>
    <col min="3334" max="3335" width="3.7109375" style="58" customWidth="1"/>
    <col min="3336" max="3336" width="22.42578125" style="58" customWidth="1"/>
    <col min="3337" max="3337" width="18.140625" style="58" customWidth="1"/>
    <col min="3338" max="3338" width="7.5703125" style="58" customWidth="1"/>
    <col min="3339" max="3340" width="3.7109375" style="58" customWidth="1"/>
    <col min="3341" max="3341" width="22.7109375" style="58" customWidth="1"/>
    <col min="3342" max="3342" width="18.7109375" style="58" customWidth="1"/>
    <col min="3343" max="3343" width="5.85546875" style="58" customWidth="1"/>
    <col min="3344" max="3344" width="11.85546875" style="58" customWidth="1"/>
    <col min="3345" max="3366" width="3.7109375" style="58" customWidth="1"/>
    <col min="3367" max="3367" width="5.85546875" style="58" customWidth="1"/>
    <col min="3368" max="3589" width="9.140625" style="58"/>
    <col min="3590" max="3591" width="3.7109375" style="58" customWidth="1"/>
    <col min="3592" max="3592" width="22.42578125" style="58" customWidth="1"/>
    <col min="3593" max="3593" width="18.140625" style="58" customWidth="1"/>
    <col min="3594" max="3594" width="7.5703125" style="58" customWidth="1"/>
    <col min="3595" max="3596" width="3.7109375" style="58" customWidth="1"/>
    <col min="3597" max="3597" width="22.7109375" style="58" customWidth="1"/>
    <col min="3598" max="3598" width="18.7109375" style="58" customWidth="1"/>
    <col min="3599" max="3599" width="5.85546875" style="58" customWidth="1"/>
    <col min="3600" max="3600" width="11.85546875" style="58" customWidth="1"/>
    <col min="3601" max="3622" width="3.7109375" style="58" customWidth="1"/>
    <col min="3623" max="3623" width="5.85546875" style="58" customWidth="1"/>
    <col min="3624" max="3845" width="9.140625" style="58"/>
    <col min="3846" max="3847" width="3.7109375" style="58" customWidth="1"/>
    <col min="3848" max="3848" width="22.42578125" style="58" customWidth="1"/>
    <col min="3849" max="3849" width="18.140625" style="58" customWidth="1"/>
    <col min="3850" max="3850" width="7.5703125" style="58" customWidth="1"/>
    <col min="3851" max="3852" width="3.7109375" style="58" customWidth="1"/>
    <col min="3853" max="3853" width="22.7109375" style="58" customWidth="1"/>
    <col min="3854" max="3854" width="18.7109375" style="58" customWidth="1"/>
    <col min="3855" max="3855" width="5.85546875" style="58" customWidth="1"/>
    <col min="3856" max="3856" width="11.85546875" style="58" customWidth="1"/>
    <col min="3857" max="3878" width="3.7109375" style="58" customWidth="1"/>
    <col min="3879" max="3879" width="5.85546875" style="58" customWidth="1"/>
    <col min="3880" max="4101" width="9.140625" style="58"/>
    <col min="4102" max="4103" width="3.7109375" style="58" customWidth="1"/>
    <col min="4104" max="4104" width="22.42578125" style="58" customWidth="1"/>
    <col min="4105" max="4105" width="18.140625" style="58" customWidth="1"/>
    <col min="4106" max="4106" width="7.5703125" style="58" customWidth="1"/>
    <col min="4107" max="4108" width="3.7109375" style="58" customWidth="1"/>
    <col min="4109" max="4109" width="22.7109375" style="58" customWidth="1"/>
    <col min="4110" max="4110" width="18.7109375" style="58" customWidth="1"/>
    <col min="4111" max="4111" width="5.85546875" style="58" customWidth="1"/>
    <col min="4112" max="4112" width="11.85546875" style="58" customWidth="1"/>
    <col min="4113" max="4134" width="3.7109375" style="58" customWidth="1"/>
    <col min="4135" max="4135" width="5.85546875" style="58" customWidth="1"/>
    <col min="4136" max="4357" width="9.140625" style="58"/>
    <col min="4358" max="4359" width="3.7109375" style="58" customWidth="1"/>
    <col min="4360" max="4360" width="22.42578125" style="58" customWidth="1"/>
    <col min="4361" max="4361" width="18.140625" style="58" customWidth="1"/>
    <col min="4362" max="4362" width="7.5703125" style="58" customWidth="1"/>
    <col min="4363" max="4364" width="3.7109375" style="58" customWidth="1"/>
    <col min="4365" max="4365" width="22.7109375" style="58" customWidth="1"/>
    <col min="4366" max="4366" width="18.7109375" style="58" customWidth="1"/>
    <col min="4367" max="4367" width="5.85546875" style="58" customWidth="1"/>
    <col min="4368" max="4368" width="11.85546875" style="58" customWidth="1"/>
    <col min="4369" max="4390" width="3.7109375" style="58" customWidth="1"/>
    <col min="4391" max="4391" width="5.85546875" style="58" customWidth="1"/>
    <col min="4392" max="4613" width="9.140625" style="58"/>
    <col min="4614" max="4615" width="3.7109375" style="58" customWidth="1"/>
    <col min="4616" max="4616" width="22.42578125" style="58" customWidth="1"/>
    <col min="4617" max="4617" width="18.140625" style="58" customWidth="1"/>
    <col min="4618" max="4618" width="7.5703125" style="58" customWidth="1"/>
    <col min="4619" max="4620" width="3.7109375" style="58" customWidth="1"/>
    <col min="4621" max="4621" width="22.7109375" style="58" customWidth="1"/>
    <col min="4622" max="4622" width="18.7109375" style="58" customWidth="1"/>
    <col min="4623" max="4623" width="5.85546875" style="58" customWidth="1"/>
    <col min="4624" max="4624" width="11.85546875" style="58" customWidth="1"/>
    <col min="4625" max="4646" width="3.7109375" style="58" customWidth="1"/>
    <col min="4647" max="4647" width="5.85546875" style="58" customWidth="1"/>
    <col min="4648" max="4869" width="9.140625" style="58"/>
    <col min="4870" max="4871" width="3.7109375" style="58" customWidth="1"/>
    <col min="4872" max="4872" width="22.42578125" style="58" customWidth="1"/>
    <col min="4873" max="4873" width="18.140625" style="58" customWidth="1"/>
    <col min="4874" max="4874" width="7.5703125" style="58" customWidth="1"/>
    <col min="4875" max="4876" width="3.7109375" style="58" customWidth="1"/>
    <col min="4877" max="4877" width="22.7109375" style="58" customWidth="1"/>
    <col min="4878" max="4878" width="18.7109375" style="58" customWidth="1"/>
    <col min="4879" max="4879" width="5.85546875" style="58" customWidth="1"/>
    <col min="4880" max="4880" width="11.85546875" style="58" customWidth="1"/>
    <col min="4881" max="4902" width="3.7109375" style="58" customWidth="1"/>
    <col min="4903" max="4903" width="5.85546875" style="58" customWidth="1"/>
    <col min="4904" max="5125" width="9.140625" style="58"/>
    <col min="5126" max="5127" width="3.7109375" style="58" customWidth="1"/>
    <col min="5128" max="5128" width="22.42578125" style="58" customWidth="1"/>
    <col min="5129" max="5129" width="18.140625" style="58" customWidth="1"/>
    <col min="5130" max="5130" width="7.5703125" style="58" customWidth="1"/>
    <col min="5131" max="5132" width="3.7109375" style="58" customWidth="1"/>
    <col min="5133" max="5133" width="22.7109375" style="58" customWidth="1"/>
    <col min="5134" max="5134" width="18.7109375" style="58" customWidth="1"/>
    <col min="5135" max="5135" width="5.85546875" style="58" customWidth="1"/>
    <col min="5136" max="5136" width="11.85546875" style="58" customWidth="1"/>
    <col min="5137" max="5158" width="3.7109375" style="58" customWidth="1"/>
    <col min="5159" max="5159" width="5.85546875" style="58" customWidth="1"/>
    <col min="5160" max="5381" width="9.140625" style="58"/>
    <col min="5382" max="5383" width="3.7109375" style="58" customWidth="1"/>
    <col min="5384" max="5384" width="22.42578125" style="58" customWidth="1"/>
    <col min="5385" max="5385" width="18.140625" style="58" customWidth="1"/>
    <col min="5386" max="5386" width="7.5703125" style="58" customWidth="1"/>
    <col min="5387" max="5388" width="3.7109375" style="58" customWidth="1"/>
    <col min="5389" max="5389" width="22.7109375" style="58" customWidth="1"/>
    <col min="5390" max="5390" width="18.7109375" style="58" customWidth="1"/>
    <col min="5391" max="5391" width="5.85546875" style="58" customWidth="1"/>
    <col min="5392" max="5392" width="11.85546875" style="58" customWidth="1"/>
    <col min="5393" max="5414" width="3.7109375" style="58" customWidth="1"/>
    <col min="5415" max="5415" width="5.85546875" style="58" customWidth="1"/>
    <col min="5416" max="5637" width="9.140625" style="58"/>
    <col min="5638" max="5639" width="3.7109375" style="58" customWidth="1"/>
    <col min="5640" max="5640" width="22.42578125" style="58" customWidth="1"/>
    <col min="5641" max="5641" width="18.140625" style="58" customWidth="1"/>
    <col min="5642" max="5642" width="7.5703125" style="58" customWidth="1"/>
    <col min="5643" max="5644" width="3.7109375" style="58" customWidth="1"/>
    <col min="5645" max="5645" width="22.7109375" style="58" customWidth="1"/>
    <col min="5646" max="5646" width="18.7109375" style="58" customWidth="1"/>
    <col min="5647" max="5647" width="5.85546875" style="58" customWidth="1"/>
    <col min="5648" max="5648" width="11.85546875" style="58" customWidth="1"/>
    <col min="5649" max="5670" width="3.7109375" style="58" customWidth="1"/>
    <col min="5671" max="5671" width="5.85546875" style="58" customWidth="1"/>
    <col min="5672" max="5893" width="9.140625" style="58"/>
    <col min="5894" max="5895" width="3.7109375" style="58" customWidth="1"/>
    <col min="5896" max="5896" width="22.42578125" style="58" customWidth="1"/>
    <col min="5897" max="5897" width="18.140625" style="58" customWidth="1"/>
    <col min="5898" max="5898" width="7.5703125" style="58" customWidth="1"/>
    <col min="5899" max="5900" width="3.7109375" style="58" customWidth="1"/>
    <col min="5901" max="5901" width="22.7109375" style="58" customWidth="1"/>
    <col min="5902" max="5902" width="18.7109375" style="58" customWidth="1"/>
    <col min="5903" max="5903" width="5.85546875" style="58" customWidth="1"/>
    <col min="5904" max="5904" width="11.85546875" style="58" customWidth="1"/>
    <col min="5905" max="5926" width="3.7109375" style="58" customWidth="1"/>
    <col min="5927" max="5927" width="5.85546875" style="58" customWidth="1"/>
    <col min="5928" max="6149" width="9.140625" style="58"/>
    <col min="6150" max="6151" width="3.7109375" style="58" customWidth="1"/>
    <col min="6152" max="6152" width="22.42578125" style="58" customWidth="1"/>
    <col min="6153" max="6153" width="18.140625" style="58" customWidth="1"/>
    <col min="6154" max="6154" width="7.5703125" style="58" customWidth="1"/>
    <col min="6155" max="6156" width="3.7109375" style="58" customWidth="1"/>
    <col min="6157" max="6157" width="22.7109375" style="58" customWidth="1"/>
    <col min="6158" max="6158" width="18.7109375" style="58" customWidth="1"/>
    <col min="6159" max="6159" width="5.85546875" style="58" customWidth="1"/>
    <col min="6160" max="6160" width="11.85546875" style="58" customWidth="1"/>
    <col min="6161" max="6182" width="3.7109375" style="58" customWidth="1"/>
    <col min="6183" max="6183" width="5.85546875" style="58" customWidth="1"/>
    <col min="6184" max="6405" width="9.140625" style="58"/>
    <col min="6406" max="6407" width="3.7109375" style="58" customWidth="1"/>
    <col min="6408" max="6408" width="22.42578125" style="58" customWidth="1"/>
    <col min="6409" max="6409" width="18.140625" style="58" customWidth="1"/>
    <col min="6410" max="6410" width="7.5703125" style="58" customWidth="1"/>
    <col min="6411" max="6412" width="3.7109375" style="58" customWidth="1"/>
    <col min="6413" max="6413" width="22.7109375" style="58" customWidth="1"/>
    <col min="6414" max="6414" width="18.7109375" style="58" customWidth="1"/>
    <col min="6415" max="6415" width="5.85546875" style="58" customWidth="1"/>
    <col min="6416" max="6416" width="11.85546875" style="58" customWidth="1"/>
    <col min="6417" max="6438" width="3.7109375" style="58" customWidth="1"/>
    <col min="6439" max="6439" width="5.85546875" style="58" customWidth="1"/>
    <col min="6440" max="6661" width="9.140625" style="58"/>
    <col min="6662" max="6663" width="3.7109375" style="58" customWidth="1"/>
    <col min="6664" max="6664" width="22.42578125" style="58" customWidth="1"/>
    <col min="6665" max="6665" width="18.140625" style="58" customWidth="1"/>
    <col min="6666" max="6666" width="7.5703125" style="58" customWidth="1"/>
    <col min="6667" max="6668" width="3.7109375" style="58" customWidth="1"/>
    <col min="6669" max="6669" width="22.7109375" style="58" customWidth="1"/>
    <col min="6670" max="6670" width="18.7109375" style="58" customWidth="1"/>
    <col min="6671" max="6671" width="5.85546875" style="58" customWidth="1"/>
    <col min="6672" max="6672" width="11.85546875" style="58" customWidth="1"/>
    <col min="6673" max="6694" width="3.7109375" style="58" customWidth="1"/>
    <col min="6695" max="6695" width="5.85546875" style="58" customWidth="1"/>
    <col min="6696" max="6917" width="9.140625" style="58"/>
    <col min="6918" max="6919" width="3.7109375" style="58" customWidth="1"/>
    <col min="6920" max="6920" width="22.42578125" style="58" customWidth="1"/>
    <col min="6921" max="6921" width="18.140625" style="58" customWidth="1"/>
    <col min="6922" max="6922" width="7.5703125" style="58" customWidth="1"/>
    <col min="6923" max="6924" width="3.7109375" style="58" customWidth="1"/>
    <col min="6925" max="6925" width="22.7109375" style="58" customWidth="1"/>
    <col min="6926" max="6926" width="18.7109375" style="58" customWidth="1"/>
    <col min="6927" max="6927" width="5.85546875" style="58" customWidth="1"/>
    <col min="6928" max="6928" width="11.85546875" style="58" customWidth="1"/>
    <col min="6929" max="6950" width="3.7109375" style="58" customWidth="1"/>
    <col min="6951" max="6951" width="5.85546875" style="58" customWidth="1"/>
    <col min="6952" max="7173" width="9.140625" style="58"/>
    <col min="7174" max="7175" width="3.7109375" style="58" customWidth="1"/>
    <col min="7176" max="7176" width="22.42578125" style="58" customWidth="1"/>
    <col min="7177" max="7177" width="18.140625" style="58" customWidth="1"/>
    <col min="7178" max="7178" width="7.5703125" style="58" customWidth="1"/>
    <col min="7179" max="7180" width="3.7109375" style="58" customWidth="1"/>
    <col min="7181" max="7181" width="22.7109375" style="58" customWidth="1"/>
    <col min="7182" max="7182" width="18.7109375" style="58" customWidth="1"/>
    <col min="7183" max="7183" width="5.85546875" style="58" customWidth="1"/>
    <col min="7184" max="7184" width="11.85546875" style="58" customWidth="1"/>
    <col min="7185" max="7206" width="3.7109375" style="58" customWidth="1"/>
    <col min="7207" max="7207" width="5.85546875" style="58" customWidth="1"/>
    <col min="7208" max="7429" width="9.140625" style="58"/>
    <col min="7430" max="7431" width="3.7109375" style="58" customWidth="1"/>
    <col min="7432" max="7432" width="22.42578125" style="58" customWidth="1"/>
    <col min="7433" max="7433" width="18.140625" style="58" customWidth="1"/>
    <col min="7434" max="7434" width="7.5703125" style="58" customWidth="1"/>
    <col min="7435" max="7436" width="3.7109375" style="58" customWidth="1"/>
    <col min="7437" max="7437" width="22.7109375" style="58" customWidth="1"/>
    <col min="7438" max="7438" width="18.7109375" style="58" customWidth="1"/>
    <col min="7439" max="7439" width="5.85546875" style="58" customWidth="1"/>
    <col min="7440" max="7440" width="11.85546875" style="58" customWidth="1"/>
    <col min="7441" max="7462" width="3.7109375" style="58" customWidth="1"/>
    <col min="7463" max="7463" width="5.85546875" style="58" customWidth="1"/>
    <col min="7464" max="7685" width="9.140625" style="58"/>
    <col min="7686" max="7687" width="3.7109375" style="58" customWidth="1"/>
    <col min="7688" max="7688" width="22.42578125" style="58" customWidth="1"/>
    <col min="7689" max="7689" width="18.140625" style="58" customWidth="1"/>
    <col min="7690" max="7690" width="7.5703125" style="58" customWidth="1"/>
    <col min="7691" max="7692" width="3.7109375" style="58" customWidth="1"/>
    <col min="7693" max="7693" width="22.7109375" style="58" customWidth="1"/>
    <col min="7694" max="7694" width="18.7109375" style="58" customWidth="1"/>
    <col min="7695" max="7695" width="5.85546875" style="58" customWidth="1"/>
    <col min="7696" max="7696" width="11.85546875" style="58" customWidth="1"/>
    <col min="7697" max="7718" width="3.7109375" style="58" customWidth="1"/>
    <col min="7719" max="7719" width="5.85546875" style="58" customWidth="1"/>
    <col min="7720" max="7941" width="9.140625" style="58"/>
    <col min="7942" max="7943" width="3.7109375" style="58" customWidth="1"/>
    <col min="7944" max="7944" width="22.42578125" style="58" customWidth="1"/>
    <col min="7945" max="7945" width="18.140625" style="58" customWidth="1"/>
    <col min="7946" max="7946" width="7.5703125" style="58" customWidth="1"/>
    <col min="7947" max="7948" width="3.7109375" style="58" customWidth="1"/>
    <col min="7949" max="7949" width="22.7109375" style="58" customWidth="1"/>
    <col min="7950" max="7950" width="18.7109375" style="58" customWidth="1"/>
    <col min="7951" max="7951" width="5.85546875" style="58" customWidth="1"/>
    <col min="7952" max="7952" width="11.85546875" style="58" customWidth="1"/>
    <col min="7953" max="7974" width="3.7109375" style="58" customWidth="1"/>
    <col min="7975" max="7975" width="5.85546875" style="58" customWidth="1"/>
    <col min="7976" max="8197" width="9.140625" style="58"/>
    <col min="8198" max="8199" width="3.7109375" style="58" customWidth="1"/>
    <col min="8200" max="8200" width="22.42578125" style="58" customWidth="1"/>
    <col min="8201" max="8201" width="18.140625" style="58" customWidth="1"/>
    <col min="8202" max="8202" width="7.5703125" style="58" customWidth="1"/>
    <col min="8203" max="8204" width="3.7109375" style="58" customWidth="1"/>
    <col min="8205" max="8205" width="22.7109375" style="58" customWidth="1"/>
    <col min="8206" max="8206" width="18.7109375" style="58" customWidth="1"/>
    <col min="8207" max="8207" width="5.85546875" style="58" customWidth="1"/>
    <col min="8208" max="8208" width="11.85546875" style="58" customWidth="1"/>
    <col min="8209" max="8230" width="3.7109375" style="58" customWidth="1"/>
    <col min="8231" max="8231" width="5.85546875" style="58" customWidth="1"/>
    <col min="8232" max="8453" width="9.140625" style="58"/>
    <col min="8454" max="8455" width="3.7109375" style="58" customWidth="1"/>
    <col min="8456" max="8456" width="22.42578125" style="58" customWidth="1"/>
    <col min="8457" max="8457" width="18.140625" style="58" customWidth="1"/>
    <col min="8458" max="8458" width="7.5703125" style="58" customWidth="1"/>
    <col min="8459" max="8460" width="3.7109375" style="58" customWidth="1"/>
    <col min="8461" max="8461" width="22.7109375" style="58" customWidth="1"/>
    <col min="8462" max="8462" width="18.7109375" style="58" customWidth="1"/>
    <col min="8463" max="8463" width="5.85546875" style="58" customWidth="1"/>
    <col min="8464" max="8464" width="11.85546875" style="58" customWidth="1"/>
    <col min="8465" max="8486" width="3.7109375" style="58" customWidth="1"/>
    <col min="8487" max="8487" width="5.85546875" style="58" customWidth="1"/>
    <col min="8488" max="8709" width="9.140625" style="58"/>
    <col min="8710" max="8711" width="3.7109375" style="58" customWidth="1"/>
    <col min="8712" max="8712" width="22.42578125" style="58" customWidth="1"/>
    <col min="8713" max="8713" width="18.140625" style="58" customWidth="1"/>
    <col min="8714" max="8714" width="7.5703125" style="58" customWidth="1"/>
    <col min="8715" max="8716" width="3.7109375" style="58" customWidth="1"/>
    <col min="8717" max="8717" width="22.7109375" style="58" customWidth="1"/>
    <col min="8718" max="8718" width="18.7109375" style="58" customWidth="1"/>
    <col min="8719" max="8719" width="5.85546875" style="58" customWidth="1"/>
    <col min="8720" max="8720" width="11.85546875" style="58" customWidth="1"/>
    <col min="8721" max="8742" width="3.7109375" style="58" customWidth="1"/>
    <col min="8743" max="8743" width="5.85546875" style="58" customWidth="1"/>
    <col min="8744" max="8965" width="9.140625" style="58"/>
    <col min="8966" max="8967" width="3.7109375" style="58" customWidth="1"/>
    <col min="8968" max="8968" width="22.42578125" style="58" customWidth="1"/>
    <col min="8969" max="8969" width="18.140625" style="58" customWidth="1"/>
    <col min="8970" max="8970" width="7.5703125" style="58" customWidth="1"/>
    <col min="8971" max="8972" width="3.7109375" style="58" customWidth="1"/>
    <col min="8973" max="8973" width="22.7109375" style="58" customWidth="1"/>
    <col min="8974" max="8974" width="18.7109375" style="58" customWidth="1"/>
    <col min="8975" max="8975" width="5.85546875" style="58" customWidth="1"/>
    <col min="8976" max="8976" width="11.85546875" style="58" customWidth="1"/>
    <col min="8977" max="8998" width="3.7109375" style="58" customWidth="1"/>
    <col min="8999" max="8999" width="5.85546875" style="58" customWidth="1"/>
    <col min="9000" max="9221" width="9.140625" style="58"/>
    <col min="9222" max="9223" width="3.7109375" style="58" customWidth="1"/>
    <col min="9224" max="9224" width="22.42578125" style="58" customWidth="1"/>
    <col min="9225" max="9225" width="18.140625" style="58" customWidth="1"/>
    <col min="9226" max="9226" width="7.5703125" style="58" customWidth="1"/>
    <col min="9227" max="9228" width="3.7109375" style="58" customWidth="1"/>
    <col min="9229" max="9229" width="22.7109375" style="58" customWidth="1"/>
    <col min="9230" max="9230" width="18.7109375" style="58" customWidth="1"/>
    <col min="9231" max="9231" width="5.85546875" style="58" customWidth="1"/>
    <col min="9232" max="9232" width="11.85546875" style="58" customWidth="1"/>
    <col min="9233" max="9254" width="3.7109375" style="58" customWidth="1"/>
    <col min="9255" max="9255" width="5.85546875" style="58" customWidth="1"/>
    <col min="9256" max="9477" width="9.140625" style="58"/>
    <col min="9478" max="9479" width="3.7109375" style="58" customWidth="1"/>
    <col min="9480" max="9480" width="22.42578125" style="58" customWidth="1"/>
    <col min="9481" max="9481" width="18.140625" style="58" customWidth="1"/>
    <col min="9482" max="9482" width="7.5703125" style="58" customWidth="1"/>
    <col min="9483" max="9484" width="3.7109375" style="58" customWidth="1"/>
    <col min="9485" max="9485" width="22.7109375" style="58" customWidth="1"/>
    <col min="9486" max="9486" width="18.7109375" style="58" customWidth="1"/>
    <col min="9487" max="9487" width="5.85546875" style="58" customWidth="1"/>
    <col min="9488" max="9488" width="11.85546875" style="58" customWidth="1"/>
    <col min="9489" max="9510" width="3.7109375" style="58" customWidth="1"/>
    <col min="9511" max="9511" width="5.85546875" style="58" customWidth="1"/>
    <col min="9512" max="9733" width="9.140625" style="58"/>
    <col min="9734" max="9735" width="3.7109375" style="58" customWidth="1"/>
    <col min="9736" max="9736" width="22.42578125" style="58" customWidth="1"/>
    <col min="9737" max="9737" width="18.140625" style="58" customWidth="1"/>
    <col min="9738" max="9738" width="7.5703125" style="58" customWidth="1"/>
    <col min="9739" max="9740" width="3.7109375" style="58" customWidth="1"/>
    <col min="9741" max="9741" width="22.7109375" style="58" customWidth="1"/>
    <col min="9742" max="9742" width="18.7109375" style="58" customWidth="1"/>
    <col min="9743" max="9743" width="5.85546875" style="58" customWidth="1"/>
    <col min="9744" max="9744" width="11.85546875" style="58" customWidth="1"/>
    <col min="9745" max="9766" width="3.7109375" style="58" customWidth="1"/>
    <col min="9767" max="9767" width="5.85546875" style="58" customWidth="1"/>
    <col min="9768" max="9989" width="9.140625" style="58"/>
    <col min="9990" max="9991" width="3.7109375" style="58" customWidth="1"/>
    <col min="9992" max="9992" width="22.42578125" style="58" customWidth="1"/>
    <col min="9993" max="9993" width="18.140625" style="58" customWidth="1"/>
    <col min="9994" max="9994" width="7.5703125" style="58" customWidth="1"/>
    <col min="9995" max="9996" width="3.7109375" style="58" customWidth="1"/>
    <col min="9997" max="9997" width="22.7109375" style="58" customWidth="1"/>
    <col min="9998" max="9998" width="18.7109375" style="58" customWidth="1"/>
    <col min="9999" max="9999" width="5.85546875" style="58" customWidth="1"/>
    <col min="10000" max="10000" width="11.85546875" style="58" customWidth="1"/>
    <col min="10001" max="10022" width="3.7109375" style="58" customWidth="1"/>
    <col min="10023" max="10023" width="5.85546875" style="58" customWidth="1"/>
    <col min="10024" max="10245" width="9.140625" style="58"/>
    <col min="10246" max="10247" width="3.7109375" style="58" customWidth="1"/>
    <col min="10248" max="10248" width="22.42578125" style="58" customWidth="1"/>
    <col min="10249" max="10249" width="18.140625" style="58" customWidth="1"/>
    <col min="10250" max="10250" width="7.5703125" style="58" customWidth="1"/>
    <col min="10251" max="10252" width="3.7109375" style="58" customWidth="1"/>
    <col min="10253" max="10253" width="22.7109375" style="58" customWidth="1"/>
    <col min="10254" max="10254" width="18.7109375" style="58" customWidth="1"/>
    <col min="10255" max="10255" width="5.85546875" style="58" customWidth="1"/>
    <col min="10256" max="10256" width="11.85546875" style="58" customWidth="1"/>
    <col min="10257" max="10278" width="3.7109375" style="58" customWidth="1"/>
    <col min="10279" max="10279" width="5.85546875" style="58" customWidth="1"/>
    <col min="10280" max="10501" width="9.140625" style="58"/>
    <col min="10502" max="10503" width="3.7109375" style="58" customWidth="1"/>
    <col min="10504" max="10504" width="22.42578125" style="58" customWidth="1"/>
    <col min="10505" max="10505" width="18.140625" style="58" customWidth="1"/>
    <col min="10506" max="10506" width="7.5703125" style="58" customWidth="1"/>
    <col min="10507" max="10508" width="3.7109375" style="58" customWidth="1"/>
    <col min="10509" max="10509" width="22.7109375" style="58" customWidth="1"/>
    <col min="10510" max="10510" width="18.7109375" style="58" customWidth="1"/>
    <col min="10511" max="10511" width="5.85546875" style="58" customWidth="1"/>
    <col min="10512" max="10512" width="11.85546875" style="58" customWidth="1"/>
    <col min="10513" max="10534" width="3.7109375" style="58" customWidth="1"/>
    <col min="10535" max="10535" width="5.85546875" style="58" customWidth="1"/>
    <col min="10536" max="10757" width="9.140625" style="58"/>
    <col min="10758" max="10759" width="3.7109375" style="58" customWidth="1"/>
    <col min="10760" max="10760" width="22.42578125" style="58" customWidth="1"/>
    <col min="10761" max="10761" width="18.140625" style="58" customWidth="1"/>
    <col min="10762" max="10762" width="7.5703125" style="58" customWidth="1"/>
    <col min="10763" max="10764" width="3.7109375" style="58" customWidth="1"/>
    <col min="10765" max="10765" width="22.7109375" style="58" customWidth="1"/>
    <col min="10766" max="10766" width="18.7109375" style="58" customWidth="1"/>
    <col min="10767" max="10767" width="5.85546875" style="58" customWidth="1"/>
    <col min="10768" max="10768" width="11.85546875" style="58" customWidth="1"/>
    <col min="10769" max="10790" width="3.7109375" style="58" customWidth="1"/>
    <col min="10791" max="10791" width="5.85546875" style="58" customWidth="1"/>
    <col min="10792" max="11013" width="9.140625" style="58"/>
    <col min="11014" max="11015" width="3.7109375" style="58" customWidth="1"/>
    <col min="11016" max="11016" width="22.42578125" style="58" customWidth="1"/>
    <col min="11017" max="11017" width="18.140625" style="58" customWidth="1"/>
    <col min="11018" max="11018" width="7.5703125" style="58" customWidth="1"/>
    <col min="11019" max="11020" width="3.7109375" style="58" customWidth="1"/>
    <col min="11021" max="11021" width="22.7109375" style="58" customWidth="1"/>
    <col min="11022" max="11022" width="18.7109375" style="58" customWidth="1"/>
    <col min="11023" max="11023" width="5.85546875" style="58" customWidth="1"/>
    <col min="11024" max="11024" width="11.85546875" style="58" customWidth="1"/>
    <col min="11025" max="11046" width="3.7109375" style="58" customWidth="1"/>
    <col min="11047" max="11047" width="5.85546875" style="58" customWidth="1"/>
    <col min="11048" max="11269" width="9.140625" style="58"/>
    <col min="11270" max="11271" width="3.7109375" style="58" customWidth="1"/>
    <col min="11272" max="11272" width="22.42578125" style="58" customWidth="1"/>
    <col min="11273" max="11273" width="18.140625" style="58" customWidth="1"/>
    <col min="11274" max="11274" width="7.5703125" style="58" customWidth="1"/>
    <col min="11275" max="11276" width="3.7109375" style="58" customWidth="1"/>
    <col min="11277" max="11277" width="22.7109375" style="58" customWidth="1"/>
    <col min="11278" max="11278" width="18.7109375" style="58" customWidth="1"/>
    <col min="11279" max="11279" width="5.85546875" style="58" customWidth="1"/>
    <col min="11280" max="11280" width="11.85546875" style="58" customWidth="1"/>
    <col min="11281" max="11302" width="3.7109375" style="58" customWidth="1"/>
    <col min="11303" max="11303" width="5.85546875" style="58" customWidth="1"/>
    <col min="11304" max="11525" width="9.140625" style="58"/>
    <col min="11526" max="11527" width="3.7109375" style="58" customWidth="1"/>
    <col min="11528" max="11528" width="22.42578125" style="58" customWidth="1"/>
    <col min="11529" max="11529" width="18.140625" style="58" customWidth="1"/>
    <col min="11530" max="11530" width="7.5703125" style="58" customWidth="1"/>
    <col min="11531" max="11532" width="3.7109375" style="58" customWidth="1"/>
    <col min="11533" max="11533" width="22.7109375" style="58" customWidth="1"/>
    <col min="11534" max="11534" width="18.7109375" style="58" customWidth="1"/>
    <col min="11535" max="11535" width="5.85546875" style="58" customWidth="1"/>
    <col min="11536" max="11536" width="11.85546875" style="58" customWidth="1"/>
    <col min="11537" max="11558" width="3.7109375" style="58" customWidth="1"/>
    <col min="11559" max="11559" width="5.85546875" style="58" customWidth="1"/>
    <col min="11560" max="11781" width="9.140625" style="58"/>
    <col min="11782" max="11783" width="3.7109375" style="58" customWidth="1"/>
    <col min="11784" max="11784" width="22.42578125" style="58" customWidth="1"/>
    <col min="11785" max="11785" width="18.140625" style="58" customWidth="1"/>
    <col min="11786" max="11786" width="7.5703125" style="58" customWidth="1"/>
    <col min="11787" max="11788" width="3.7109375" style="58" customWidth="1"/>
    <col min="11789" max="11789" width="22.7109375" style="58" customWidth="1"/>
    <col min="11790" max="11790" width="18.7109375" style="58" customWidth="1"/>
    <col min="11791" max="11791" width="5.85546875" style="58" customWidth="1"/>
    <col min="11792" max="11792" width="11.85546875" style="58" customWidth="1"/>
    <col min="11793" max="11814" width="3.7109375" style="58" customWidth="1"/>
    <col min="11815" max="11815" width="5.85546875" style="58" customWidth="1"/>
    <col min="11816" max="12037" width="9.140625" style="58"/>
    <col min="12038" max="12039" width="3.7109375" style="58" customWidth="1"/>
    <col min="12040" max="12040" width="22.42578125" style="58" customWidth="1"/>
    <col min="12041" max="12041" width="18.140625" style="58" customWidth="1"/>
    <col min="12042" max="12042" width="7.5703125" style="58" customWidth="1"/>
    <col min="12043" max="12044" width="3.7109375" style="58" customWidth="1"/>
    <col min="12045" max="12045" width="22.7109375" style="58" customWidth="1"/>
    <col min="12046" max="12046" width="18.7109375" style="58" customWidth="1"/>
    <col min="12047" max="12047" width="5.85546875" style="58" customWidth="1"/>
    <col min="12048" max="12048" width="11.85546875" style="58" customWidth="1"/>
    <col min="12049" max="12070" width="3.7109375" style="58" customWidth="1"/>
    <col min="12071" max="12071" width="5.85546875" style="58" customWidth="1"/>
    <col min="12072" max="12293" width="9.140625" style="58"/>
    <col min="12294" max="12295" width="3.7109375" style="58" customWidth="1"/>
    <col min="12296" max="12296" width="22.42578125" style="58" customWidth="1"/>
    <col min="12297" max="12297" width="18.140625" style="58" customWidth="1"/>
    <col min="12298" max="12298" width="7.5703125" style="58" customWidth="1"/>
    <col min="12299" max="12300" width="3.7109375" style="58" customWidth="1"/>
    <col min="12301" max="12301" width="22.7109375" style="58" customWidth="1"/>
    <col min="12302" max="12302" width="18.7109375" style="58" customWidth="1"/>
    <col min="12303" max="12303" width="5.85546875" style="58" customWidth="1"/>
    <col min="12304" max="12304" width="11.85546875" style="58" customWidth="1"/>
    <col min="12305" max="12326" width="3.7109375" style="58" customWidth="1"/>
    <col min="12327" max="12327" width="5.85546875" style="58" customWidth="1"/>
    <col min="12328" max="12549" width="9.140625" style="58"/>
    <col min="12550" max="12551" width="3.7109375" style="58" customWidth="1"/>
    <col min="12552" max="12552" width="22.42578125" style="58" customWidth="1"/>
    <col min="12553" max="12553" width="18.140625" style="58" customWidth="1"/>
    <col min="12554" max="12554" width="7.5703125" style="58" customWidth="1"/>
    <col min="12555" max="12556" width="3.7109375" style="58" customWidth="1"/>
    <col min="12557" max="12557" width="22.7109375" style="58" customWidth="1"/>
    <col min="12558" max="12558" width="18.7109375" style="58" customWidth="1"/>
    <col min="12559" max="12559" width="5.85546875" style="58" customWidth="1"/>
    <col min="12560" max="12560" width="11.85546875" style="58" customWidth="1"/>
    <col min="12561" max="12582" width="3.7109375" style="58" customWidth="1"/>
    <col min="12583" max="12583" width="5.85546875" style="58" customWidth="1"/>
    <col min="12584" max="12805" width="9.140625" style="58"/>
    <col min="12806" max="12807" width="3.7109375" style="58" customWidth="1"/>
    <col min="12808" max="12808" width="22.42578125" style="58" customWidth="1"/>
    <col min="12809" max="12809" width="18.140625" style="58" customWidth="1"/>
    <col min="12810" max="12810" width="7.5703125" style="58" customWidth="1"/>
    <col min="12811" max="12812" width="3.7109375" style="58" customWidth="1"/>
    <col min="12813" max="12813" width="22.7109375" style="58" customWidth="1"/>
    <col min="12814" max="12814" width="18.7109375" style="58" customWidth="1"/>
    <col min="12815" max="12815" width="5.85546875" style="58" customWidth="1"/>
    <col min="12816" max="12816" width="11.85546875" style="58" customWidth="1"/>
    <col min="12817" max="12838" width="3.7109375" style="58" customWidth="1"/>
    <col min="12839" max="12839" width="5.85546875" style="58" customWidth="1"/>
    <col min="12840" max="13061" width="9.140625" style="58"/>
    <col min="13062" max="13063" width="3.7109375" style="58" customWidth="1"/>
    <col min="13064" max="13064" width="22.42578125" style="58" customWidth="1"/>
    <col min="13065" max="13065" width="18.140625" style="58" customWidth="1"/>
    <col min="13066" max="13066" width="7.5703125" style="58" customWidth="1"/>
    <col min="13067" max="13068" width="3.7109375" style="58" customWidth="1"/>
    <col min="13069" max="13069" width="22.7109375" style="58" customWidth="1"/>
    <col min="13070" max="13070" width="18.7109375" style="58" customWidth="1"/>
    <col min="13071" max="13071" width="5.85546875" style="58" customWidth="1"/>
    <col min="13072" max="13072" width="11.85546875" style="58" customWidth="1"/>
    <col min="13073" max="13094" width="3.7109375" style="58" customWidth="1"/>
    <col min="13095" max="13095" width="5.85546875" style="58" customWidth="1"/>
    <col min="13096" max="13317" width="9.140625" style="58"/>
    <col min="13318" max="13319" width="3.7109375" style="58" customWidth="1"/>
    <col min="13320" max="13320" width="22.42578125" style="58" customWidth="1"/>
    <col min="13321" max="13321" width="18.140625" style="58" customWidth="1"/>
    <col min="13322" max="13322" width="7.5703125" style="58" customWidth="1"/>
    <col min="13323" max="13324" width="3.7109375" style="58" customWidth="1"/>
    <col min="13325" max="13325" width="22.7109375" style="58" customWidth="1"/>
    <col min="13326" max="13326" width="18.7109375" style="58" customWidth="1"/>
    <col min="13327" max="13327" width="5.85546875" style="58" customWidth="1"/>
    <col min="13328" max="13328" width="11.85546875" style="58" customWidth="1"/>
    <col min="13329" max="13350" width="3.7109375" style="58" customWidth="1"/>
    <col min="13351" max="13351" width="5.85546875" style="58" customWidth="1"/>
    <col min="13352" max="13573" width="9.140625" style="58"/>
    <col min="13574" max="13575" width="3.7109375" style="58" customWidth="1"/>
    <col min="13576" max="13576" width="22.42578125" style="58" customWidth="1"/>
    <col min="13577" max="13577" width="18.140625" style="58" customWidth="1"/>
    <col min="13578" max="13578" width="7.5703125" style="58" customWidth="1"/>
    <col min="13579" max="13580" width="3.7109375" style="58" customWidth="1"/>
    <col min="13581" max="13581" width="22.7109375" style="58" customWidth="1"/>
    <col min="13582" max="13582" width="18.7109375" style="58" customWidth="1"/>
    <col min="13583" max="13583" width="5.85546875" style="58" customWidth="1"/>
    <col min="13584" max="13584" width="11.85546875" style="58" customWidth="1"/>
    <col min="13585" max="13606" width="3.7109375" style="58" customWidth="1"/>
    <col min="13607" max="13607" width="5.85546875" style="58" customWidth="1"/>
    <col min="13608" max="13829" width="9.140625" style="58"/>
    <col min="13830" max="13831" width="3.7109375" style="58" customWidth="1"/>
    <col min="13832" max="13832" width="22.42578125" style="58" customWidth="1"/>
    <col min="13833" max="13833" width="18.140625" style="58" customWidth="1"/>
    <col min="13834" max="13834" width="7.5703125" style="58" customWidth="1"/>
    <col min="13835" max="13836" width="3.7109375" style="58" customWidth="1"/>
    <col min="13837" max="13837" width="22.7109375" style="58" customWidth="1"/>
    <col min="13838" max="13838" width="18.7109375" style="58" customWidth="1"/>
    <col min="13839" max="13839" width="5.85546875" style="58" customWidth="1"/>
    <col min="13840" max="13840" width="11.85546875" style="58" customWidth="1"/>
    <col min="13841" max="13862" width="3.7109375" style="58" customWidth="1"/>
    <col min="13863" max="13863" width="5.85546875" style="58" customWidth="1"/>
    <col min="13864" max="14085" width="9.140625" style="58"/>
    <col min="14086" max="14087" width="3.7109375" style="58" customWidth="1"/>
    <col min="14088" max="14088" width="22.42578125" style="58" customWidth="1"/>
    <col min="14089" max="14089" width="18.140625" style="58" customWidth="1"/>
    <col min="14090" max="14090" width="7.5703125" style="58" customWidth="1"/>
    <col min="14091" max="14092" width="3.7109375" style="58" customWidth="1"/>
    <col min="14093" max="14093" width="22.7109375" style="58" customWidth="1"/>
    <col min="14094" max="14094" width="18.7109375" style="58" customWidth="1"/>
    <col min="14095" max="14095" width="5.85546875" style="58" customWidth="1"/>
    <col min="14096" max="14096" width="11.85546875" style="58" customWidth="1"/>
    <col min="14097" max="14118" width="3.7109375" style="58" customWidth="1"/>
    <col min="14119" max="14119" width="5.85546875" style="58" customWidth="1"/>
    <col min="14120" max="14341" width="9.140625" style="58"/>
    <col min="14342" max="14343" width="3.7109375" style="58" customWidth="1"/>
    <col min="14344" max="14344" width="22.42578125" style="58" customWidth="1"/>
    <col min="14345" max="14345" width="18.140625" style="58" customWidth="1"/>
    <col min="14346" max="14346" width="7.5703125" style="58" customWidth="1"/>
    <col min="14347" max="14348" width="3.7109375" style="58" customWidth="1"/>
    <col min="14349" max="14349" width="22.7109375" style="58" customWidth="1"/>
    <col min="14350" max="14350" width="18.7109375" style="58" customWidth="1"/>
    <col min="14351" max="14351" width="5.85546875" style="58" customWidth="1"/>
    <col min="14352" max="14352" width="11.85546875" style="58" customWidth="1"/>
    <col min="14353" max="14374" width="3.7109375" style="58" customWidth="1"/>
    <col min="14375" max="14375" width="5.85546875" style="58" customWidth="1"/>
    <col min="14376" max="14597" width="9.140625" style="58"/>
    <col min="14598" max="14599" width="3.7109375" style="58" customWidth="1"/>
    <col min="14600" max="14600" width="22.42578125" style="58" customWidth="1"/>
    <col min="14601" max="14601" width="18.140625" style="58" customWidth="1"/>
    <col min="14602" max="14602" width="7.5703125" style="58" customWidth="1"/>
    <col min="14603" max="14604" width="3.7109375" style="58" customWidth="1"/>
    <col min="14605" max="14605" width="22.7109375" style="58" customWidth="1"/>
    <col min="14606" max="14606" width="18.7109375" style="58" customWidth="1"/>
    <col min="14607" max="14607" width="5.85546875" style="58" customWidth="1"/>
    <col min="14608" max="14608" width="11.85546875" style="58" customWidth="1"/>
    <col min="14609" max="14630" width="3.7109375" style="58" customWidth="1"/>
    <col min="14631" max="14631" width="5.85546875" style="58" customWidth="1"/>
    <col min="14632" max="14853" width="9.140625" style="58"/>
    <col min="14854" max="14855" width="3.7109375" style="58" customWidth="1"/>
    <col min="14856" max="14856" width="22.42578125" style="58" customWidth="1"/>
    <col min="14857" max="14857" width="18.140625" style="58" customWidth="1"/>
    <col min="14858" max="14858" width="7.5703125" style="58" customWidth="1"/>
    <col min="14859" max="14860" width="3.7109375" style="58" customWidth="1"/>
    <col min="14861" max="14861" width="22.7109375" style="58" customWidth="1"/>
    <col min="14862" max="14862" width="18.7109375" style="58" customWidth="1"/>
    <col min="14863" max="14863" width="5.85546875" style="58" customWidth="1"/>
    <col min="14864" max="14864" width="11.85546875" style="58" customWidth="1"/>
    <col min="14865" max="14886" width="3.7109375" style="58" customWidth="1"/>
    <col min="14887" max="14887" width="5.85546875" style="58" customWidth="1"/>
    <col min="14888" max="15109" width="9.140625" style="58"/>
    <col min="15110" max="15111" width="3.7109375" style="58" customWidth="1"/>
    <col min="15112" max="15112" width="22.42578125" style="58" customWidth="1"/>
    <col min="15113" max="15113" width="18.140625" style="58" customWidth="1"/>
    <col min="15114" max="15114" width="7.5703125" style="58" customWidth="1"/>
    <col min="15115" max="15116" width="3.7109375" style="58" customWidth="1"/>
    <col min="15117" max="15117" width="22.7109375" style="58" customWidth="1"/>
    <col min="15118" max="15118" width="18.7109375" style="58" customWidth="1"/>
    <col min="15119" max="15119" width="5.85546875" style="58" customWidth="1"/>
    <col min="15120" max="15120" width="11.85546875" style="58" customWidth="1"/>
    <col min="15121" max="15142" width="3.7109375" style="58" customWidth="1"/>
    <col min="15143" max="15143" width="5.85546875" style="58" customWidth="1"/>
    <col min="15144" max="15365" width="9.140625" style="58"/>
    <col min="15366" max="15367" width="3.7109375" style="58" customWidth="1"/>
    <col min="15368" max="15368" width="22.42578125" style="58" customWidth="1"/>
    <col min="15369" max="15369" width="18.140625" style="58" customWidth="1"/>
    <col min="15370" max="15370" width="7.5703125" style="58" customWidth="1"/>
    <col min="15371" max="15372" width="3.7109375" style="58" customWidth="1"/>
    <col min="15373" max="15373" width="22.7109375" style="58" customWidth="1"/>
    <col min="15374" max="15374" width="18.7109375" style="58" customWidth="1"/>
    <col min="15375" max="15375" width="5.85546875" style="58" customWidth="1"/>
    <col min="15376" max="15376" width="11.85546875" style="58" customWidth="1"/>
    <col min="15377" max="15398" width="3.7109375" style="58" customWidth="1"/>
    <col min="15399" max="15399" width="5.85546875" style="58" customWidth="1"/>
    <col min="15400" max="15621" width="9.140625" style="58"/>
    <col min="15622" max="15623" width="3.7109375" style="58" customWidth="1"/>
    <col min="15624" max="15624" width="22.42578125" style="58" customWidth="1"/>
    <col min="15625" max="15625" width="18.140625" style="58" customWidth="1"/>
    <col min="15626" max="15626" width="7.5703125" style="58" customWidth="1"/>
    <col min="15627" max="15628" width="3.7109375" style="58" customWidth="1"/>
    <col min="15629" max="15629" width="22.7109375" style="58" customWidth="1"/>
    <col min="15630" max="15630" width="18.7109375" style="58" customWidth="1"/>
    <col min="15631" max="15631" width="5.85546875" style="58" customWidth="1"/>
    <col min="15632" max="15632" width="11.85546875" style="58" customWidth="1"/>
    <col min="15633" max="15654" width="3.7109375" style="58" customWidth="1"/>
    <col min="15655" max="15655" width="5.85546875" style="58" customWidth="1"/>
    <col min="15656" max="15877" width="9.140625" style="58"/>
    <col min="15878" max="15879" width="3.7109375" style="58" customWidth="1"/>
    <col min="15880" max="15880" width="22.42578125" style="58" customWidth="1"/>
    <col min="15881" max="15881" width="18.140625" style="58" customWidth="1"/>
    <col min="15882" max="15882" width="7.5703125" style="58" customWidth="1"/>
    <col min="15883" max="15884" width="3.7109375" style="58" customWidth="1"/>
    <col min="15885" max="15885" width="22.7109375" style="58" customWidth="1"/>
    <col min="15886" max="15886" width="18.7109375" style="58" customWidth="1"/>
    <col min="15887" max="15887" width="5.85546875" style="58" customWidth="1"/>
    <col min="15888" max="15888" width="11.85546875" style="58" customWidth="1"/>
    <col min="15889" max="15910" width="3.7109375" style="58" customWidth="1"/>
    <col min="15911" max="15911" width="5.85546875" style="58" customWidth="1"/>
    <col min="15912" max="16133" width="9.140625" style="58"/>
    <col min="16134" max="16135" width="3.7109375" style="58" customWidth="1"/>
    <col min="16136" max="16136" width="22.42578125" style="58" customWidth="1"/>
    <col min="16137" max="16137" width="18.140625" style="58" customWidth="1"/>
    <col min="16138" max="16138" width="7.5703125" style="58" customWidth="1"/>
    <col min="16139" max="16140" width="3.7109375" style="58" customWidth="1"/>
    <col min="16141" max="16141" width="22.7109375" style="58" customWidth="1"/>
    <col min="16142" max="16142" width="18.7109375" style="58" customWidth="1"/>
    <col min="16143" max="16143" width="5.85546875" style="58" customWidth="1"/>
    <col min="16144" max="16144" width="11.85546875" style="58" customWidth="1"/>
    <col min="16145" max="16166" width="3.7109375" style="58" customWidth="1"/>
    <col min="16167" max="16167" width="5.85546875" style="58" customWidth="1"/>
    <col min="16168" max="16384" width="9.140625" style="58"/>
  </cols>
  <sheetData>
    <row r="1" spans="1:41" ht="20.25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6"/>
      <c r="K1" s="57"/>
    </row>
    <row r="2" spans="1:41" s="63" customFormat="1" ht="15.75">
      <c r="A2" s="62" t="s">
        <v>8</v>
      </c>
      <c r="C2" s="62">
        <v>1</v>
      </c>
      <c r="E2" s="69"/>
      <c r="G2" s="62" t="s">
        <v>8</v>
      </c>
      <c r="H2" s="64"/>
      <c r="I2" s="62">
        <v>14</v>
      </c>
      <c r="J2" s="58"/>
      <c r="K2" s="58"/>
      <c r="M2" s="58" t="s">
        <v>9</v>
      </c>
      <c r="N2" s="157" t="s">
        <v>10</v>
      </c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58"/>
    </row>
    <row r="3" spans="1:41" ht="16.5" thickBot="1">
      <c r="A3" s="68">
        <f>$M$4</f>
        <v>5</v>
      </c>
      <c r="B3" s="67">
        <f>N4</f>
        <v>1</v>
      </c>
      <c r="C3" s="65" t="str">
        <f>VLOOKUP($B3,'таблица гонки'!$A$5:$C$54,2,0)</f>
        <v>Новиков Герман</v>
      </c>
      <c r="D3" s="65" t="str">
        <f>VLOOKUP($B3,'таблица гонки'!$A$5:$C$54,3,0)</f>
        <v>Crazy Karting</v>
      </c>
      <c r="E3" s="77">
        <f>VLOOKUP($B3,'таблица гонки'!$A$5:$D$54,4,0)</f>
        <v>20</v>
      </c>
      <c r="G3" s="68">
        <f>$M$4</f>
        <v>5</v>
      </c>
      <c r="H3" s="67">
        <f t="shared" ref="H3:H12" si="0">AA4</f>
        <v>5</v>
      </c>
      <c r="I3" s="65" t="str">
        <f>VLOOKUP($H3,'таблица гонки'!$A$5:$C$54,2,0)</f>
        <v>Назарчук Игорь</v>
      </c>
      <c r="J3" s="65" t="str">
        <f>VLOOKUP($H3,'таблица гонки'!$A$5:$C$54,3,0)</f>
        <v>Crazy Karting</v>
      </c>
      <c r="K3" s="77" t="str">
        <f>VLOOKUP($H3,'таблица гонки'!$A$5:$D$54,4,0)</f>
        <v>-</v>
      </c>
      <c r="M3" s="63" t="s">
        <v>11</v>
      </c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>
        <v>7</v>
      </c>
      <c r="U3" s="1">
        <v>8</v>
      </c>
      <c r="V3" s="1">
        <v>9</v>
      </c>
      <c r="W3" s="1">
        <v>10</v>
      </c>
      <c r="X3" s="1">
        <v>11</v>
      </c>
      <c r="Y3" s="1">
        <v>12</v>
      </c>
      <c r="Z3" s="1">
        <v>13</v>
      </c>
      <c r="AA3" s="1">
        <v>14</v>
      </c>
      <c r="AB3" s="1">
        <v>15</v>
      </c>
      <c r="AC3" s="1">
        <v>16</v>
      </c>
      <c r="AD3" s="1">
        <v>17</v>
      </c>
      <c r="AE3" s="1">
        <v>18</v>
      </c>
      <c r="AF3" s="1">
        <v>19</v>
      </c>
      <c r="AG3" s="1">
        <v>20</v>
      </c>
      <c r="AH3" s="1">
        <v>21</v>
      </c>
      <c r="AI3" s="1">
        <v>22</v>
      </c>
      <c r="AJ3" s="1">
        <v>23</v>
      </c>
      <c r="AK3" s="1">
        <v>24</v>
      </c>
      <c r="AL3" s="1">
        <v>25</v>
      </c>
      <c r="AM3"/>
    </row>
    <row r="4" spans="1:41">
      <c r="A4" s="68">
        <f>$M$5</f>
        <v>69</v>
      </c>
      <c r="B4" s="67">
        <f>N5</f>
        <v>15</v>
      </c>
      <c r="C4" s="65" t="str">
        <f>VLOOKUP($B4,'таблица гонки'!$A$5:$C$54,2,0)</f>
        <v>Кравчонок Александр</v>
      </c>
      <c r="D4" s="65" t="str">
        <f>VLOOKUP($B4,'таблица гонки'!$A$5:$C$54,3,0)</f>
        <v>Пионер</v>
      </c>
      <c r="E4" s="77">
        <f>VLOOKUP($B4,'таблица гонки'!$A$5:$D$54,4,0)</f>
        <v>10</v>
      </c>
      <c r="G4" s="68">
        <f>$M$5</f>
        <v>69</v>
      </c>
      <c r="H4" s="67">
        <f t="shared" si="0"/>
        <v>43</v>
      </c>
      <c r="I4" s="65" t="str">
        <f>VLOOKUP($H4,'таблица гонки'!$A$5:$C$54,2,0)</f>
        <v>Резанко Оля</v>
      </c>
      <c r="J4" s="65" t="str">
        <f>VLOOKUP($H4,'таблица гонки'!$A$5:$C$54,3,0)</f>
        <v>Жажда</v>
      </c>
      <c r="K4" s="77" t="str">
        <f>VLOOKUP($H4,'таблица гонки'!$A$5:$D$54,4,0)</f>
        <v>-</v>
      </c>
      <c r="M4" s="66">
        <v>5</v>
      </c>
      <c r="N4" s="7">
        <v>1</v>
      </c>
      <c r="O4" s="7">
        <v>32</v>
      </c>
      <c r="P4" s="7">
        <v>11</v>
      </c>
      <c r="Q4" s="9">
        <v>36</v>
      </c>
      <c r="R4" s="9">
        <v>29</v>
      </c>
      <c r="S4" s="15">
        <v>44</v>
      </c>
      <c r="T4" s="3">
        <v>13</v>
      </c>
      <c r="U4" s="3">
        <v>2</v>
      </c>
      <c r="V4" s="4">
        <v>34</v>
      </c>
      <c r="W4" s="5">
        <v>27</v>
      </c>
      <c r="X4" s="6">
        <v>47</v>
      </c>
      <c r="Y4" s="7">
        <v>16</v>
      </c>
      <c r="Z4" s="7">
        <v>28</v>
      </c>
      <c r="AA4" s="9">
        <v>5</v>
      </c>
      <c r="AB4" s="9">
        <v>35</v>
      </c>
      <c r="AC4" s="15">
        <v>18</v>
      </c>
      <c r="AD4" s="3">
        <v>37</v>
      </c>
      <c r="AE4" s="3">
        <v>22</v>
      </c>
      <c r="AF4" s="4">
        <v>50</v>
      </c>
      <c r="AG4" s="5">
        <v>9</v>
      </c>
      <c r="AH4" s="6">
        <v>7</v>
      </c>
      <c r="AI4" s="7">
        <v>45</v>
      </c>
      <c r="AJ4" s="7">
        <v>20</v>
      </c>
      <c r="AK4" s="7">
        <v>26</v>
      </c>
      <c r="AL4" s="7">
        <v>40</v>
      </c>
      <c r="AM4" s="155">
        <f>SUM(N4:AL5)</f>
        <v>1275</v>
      </c>
    </row>
    <row r="5" spans="1:41" ht="13.5" thickBot="1">
      <c r="A5" s="68">
        <f>$M$6</f>
        <v>9</v>
      </c>
      <c r="B5" s="67">
        <f>N6</f>
        <v>35</v>
      </c>
      <c r="C5" s="65" t="str">
        <f>VLOOKUP($B5,'таблица гонки'!$A$5:$C$54,2,0)</f>
        <v>Ольховский Владислав</v>
      </c>
      <c r="D5" s="65" t="str">
        <f>VLOOKUP($B5,'таблица гонки'!$A$5:$C$54,3,0)</f>
        <v>Ингул Карт</v>
      </c>
      <c r="E5" s="77" t="str">
        <f>VLOOKUP($B5,'таблица гонки'!$A$5:$D$54,4,0)</f>
        <v>-</v>
      </c>
      <c r="G5" s="68">
        <f>$M$6</f>
        <v>9</v>
      </c>
      <c r="H5" s="67">
        <f t="shared" si="0"/>
        <v>29</v>
      </c>
      <c r="I5" s="65" t="str">
        <f>VLOOKUP($H5,'таблица гонки'!$A$5:$C$54,2,0)</f>
        <v>Наум</v>
      </c>
      <c r="J5" s="65" t="str">
        <f>VLOOKUP($H5,'таблица гонки'!$A$5:$C$54,3,0)</f>
        <v>Жажда</v>
      </c>
      <c r="K5" s="77">
        <f>VLOOKUP($H5,'таблица гонки'!$A$5:$D$54,4,0)</f>
        <v>5</v>
      </c>
      <c r="M5" s="66">
        <v>69</v>
      </c>
      <c r="N5" s="28">
        <v>15</v>
      </c>
      <c r="O5" s="29">
        <v>42</v>
      </c>
      <c r="P5" s="29">
        <v>41</v>
      </c>
      <c r="Q5" s="34">
        <v>23</v>
      </c>
      <c r="R5" s="30">
        <v>8</v>
      </c>
      <c r="S5" s="31">
        <v>4</v>
      </c>
      <c r="T5" s="29">
        <v>24</v>
      </c>
      <c r="U5" s="29">
        <v>38</v>
      </c>
      <c r="V5" s="34">
        <v>46</v>
      </c>
      <c r="W5" s="32">
        <v>17</v>
      </c>
      <c r="X5" s="33">
        <v>12</v>
      </c>
      <c r="Y5" s="29">
        <v>25</v>
      </c>
      <c r="Z5" s="29">
        <v>31</v>
      </c>
      <c r="AA5" s="34">
        <v>43</v>
      </c>
      <c r="AB5" s="34">
        <v>3</v>
      </c>
      <c r="AC5" s="35">
        <v>48</v>
      </c>
      <c r="AD5" s="29">
        <v>21</v>
      </c>
      <c r="AE5" s="29">
        <v>6</v>
      </c>
      <c r="AF5" s="34">
        <v>33</v>
      </c>
      <c r="AG5" s="32">
        <v>19</v>
      </c>
      <c r="AH5" s="33">
        <v>14</v>
      </c>
      <c r="AI5" s="29">
        <v>49</v>
      </c>
      <c r="AJ5" s="29">
        <v>30</v>
      </c>
      <c r="AK5" s="29">
        <v>10</v>
      </c>
      <c r="AL5" s="29">
        <v>39</v>
      </c>
      <c r="AM5" s="155"/>
    </row>
    <row r="6" spans="1:41">
      <c r="A6" s="68">
        <f>$M$7</f>
        <v>13</v>
      </c>
      <c r="B6" s="67">
        <f>N7</f>
        <v>44</v>
      </c>
      <c r="C6" s="65" t="str">
        <f>VLOOKUP($B6,'таблица гонки'!$A$5:$C$54,2,0)</f>
        <v>Лихошерст Алексей</v>
      </c>
      <c r="D6" s="65" t="str">
        <f>VLOOKUP($B6,'таблица гонки'!$A$5:$C$54,3,0)</f>
        <v>Жажда</v>
      </c>
      <c r="E6" s="77">
        <f>VLOOKUP($B6,'таблица гонки'!$A$5:$D$54,4,0)</f>
        <v>17.5</v>
      </c>
      <c r="G6" s="68">
        <f>$M$7</f>
        <v>13</v>
      </c>
      <c r="H6" s="67">
        <f t="shared" si="0"/>
        <v>40</v>
      </c>
      <c r="I6" s="65" t="str">
        <f>VLOOKUP($H6,'таблица гонки'!$A$5:$C$54,2,0)</f>
        <v>Белозор Виталий</v>
      </c>
      <c r="J6" s="65" t="str">
        <f>VLOOKUP($H6,'таблица гонки'!$A$5:$C$54,3,0)</f>
        <v>Ингул Карт</v>
      </c>
      <c r="K6" s="77">
        <f>VLOOKUP($H6,'таблица гонки'!$A$5:$D$54,4,0)</f>
        <v>7.5</v>
      </c>
      <c r="M6" s="66">
        <v>9</v>
      </c>
      <c r="N6" s="15">
        <v>35</v>
      </c>
      <c r="O6" s="3">
        <v>3</v>
      </c>
      <c r="P6" s="3">
        <v>26</v>
      </c>
      <c r="Q6" s="4">
        <v>43</v>
      </c>
      <c r="R6" s="4">
        <v>16</v>
      </c>
      <c r="S6" s="15">
        <v>25</v>
      </c>
      <c r="T6" s="3">
        <v>48</v>
      </c>
      <c r="U6" s="3">
        <v>18</v>
      </c>
      <c r="V6" s="4">
        <v>37</v>
      </c>
      <c r="W6" s="5">
        <v>41</v>
      </c>
      <c r="X6" s="2">
        <v>33</v>
      </c>
      <c r="Y6" s="3">
        <v>2</v>
      </c>
      <c r="Z6" s="3">
        <v>42</v>
      </c>
      <c r="AA6" s="4">
        <v>29</v>
      </c>
      <c r="AB6" s="4">
        <v>11</v>
      </c>
      <c r="AC6" s="15">
        <v>23</v>
      </c>
      <c r="AD6" s="16">
        <v>4</v>
      </c>
      <c r="AE6" s="3">
        <v>31</v>
      </c>
      <c r="AF6" s="4">
        <v>27</v>
      </c>
      <c r="AG6" s="17">
        <v>12</v>
      </c>
      <c r="AH6" s="2">
        <v>21</v>
      </c>
      <c r="AI6" s="3">
        <v>19</v>
      </c>
      <c r="AJ6" s="3">
        <v>6</v>
      </c>
      <c r="AK6" s="3">
        <v>50</v>
      </c>
      <c r="AL6" s="3">
        <v>15</v>
      </c>
      <c r="AM6" s="158">
        <f t="shared" ref="AM6" si="1">SUM(N6:AL7)</f>
        <v>1275</v>
      </c>
    </row>
    <row r="7" spans="1:41" ht="13.5" thickBot="1">
      <c r="A7" s="68">
        <f>$M$8</f>
        <v>1</v>
      </c>
      <c r="B7" s="67">
        <f>N8</f>
        <v>22</v>
      </c>
      <c r="C7" s="65" t="str">
        <f>VLOOKUP($B7,'таблица гонки'!$A$5:$C$54,2,0)</f>
        <v>Ткаченко Антон</v>
      </c>
      <c r="D7" s="65" t="str">
        <f>VLOOKUP($B7,'таблица гонки'!$A$5:$C$54,3,0)</f>
        <v>Жажда</v>
      </c>
      <c r="E7" s="77" t="str">
        <f>VLOOKUP($B7,'таблица гонки'!$A$5:$D$54,4,0)</f>
        <v>-</v>
      </c>
      <c r="G7" s="68">
        <f>$M$8</f>
        <v>1</v>
      </c>
      <c r="H7" s="67">
        <f t="shared" si="0"/>
        <v>18</v>
      </c>
      <c r="I7" s="65" t="str">
        <f>VLOOKUP($H7,'таблица гонки'!$A$5:$C$54,2,0)</f>
        <v>Котляр Алексей</v>
      </c>
      <c r="J7" s="65" t="str">
        <f>VLOOKUP($H7,'таблица гонки'!$A$5:$C$54,3,0)</f>
        <v>Пионер</v>
      </c>
      <c r="K7" s="77" t="str">
        <f>VLOOKUP($H7,'таблица гонки'!$A$5:$D$54,4,0)</f>
        <v>-</v>
      </c>
      <c r="M7" s="66">
        <v>13</v>
      </c>
      <c r="N7" s="19">
        <v>44</v>
      </c>
      <c r="O7" s="11">
        <v>24</v>
      </c>
      <c r="P7" s="11">
        <v>7</v>
      </c>
      <c r="Q7" s="13">
        <v>13</v>
      </c>
      <c r="R7" s="38">
        <v>39</v>
      </c>
      <c r="S7" s="19">
        <v>14</v>
      </c>
      <c r="T7" s="11">
        <v>1</v>
      </c>
      <c r="U7" s="11">
        <v>30</v>
      </c>
      <c r="V7" s="13">
        <v>10</v>
      </c>
      <c r="W7" s="14">
        <v>36</v>
      </c>
      <c r="X7" s="10">
        <v>9</v>
      </c>
      <c r="Y7" s="11">
        <v>45</v>
      </c>
      <c r="Z7" s="11">
        <v>17</v>
      </c>
      <c r="AA7" s="13">
        <v>40</v>
      </c>
      <c r="AB7" s="13">
        <v>22</v>
      </c>
      <c r="AC7" s="19">
        <v>38</v>
      </c>
      <c r="AD7" s="11">
        <v>20</v>
      </c>
      <c r="AE7" s="11">
        <v>49</v>
      </c>
      <c r="AF7" s="13">
        <v>5</v>
      </c>
      <c r="AG7" s="27">
        <v>46</v>
      </c>
      <c r="AH7" s="10">
        <v>47</v>
      </c>
      <c r="AI7" s="11">
        <v>34</v>
      </c>
      <c r="AJ7" s="11">
        <v>32</v>
      </c>
      <c r="AK7" s="11">
        <v>8</v>
      </c>
      <c r="AL7" s="12">
        <v>28</v>
      </c>
      <c r="AM7" s="159"/>
    </row>
    <row r="8" spans="1:41">
      <c r="A8" s="68">
        <f>$M$9</f>
        <v>33</v>
      </c>
      <c r="B8" s="67">
        <f t="shared" ref="B8:B12" si="2">N9</f>
        <v>2</v>
      </c>
      <c r="C8" s="65" t="str">
        <f>VLOOKUP($B8,'таблица гонки'!$A$5:$C$54,2,0)</f>
        <v>Паненко Женя</v>
      </c>
      <c r="D8" s="65" t="str">
        <f>VLOOKUP($B8,'таблица гонки'!$A$5:$C$54,3,0)</f>
        <v>Crazy Karting</v>
      </c>
      <c r="E8" s="77" t="str">
        <f>VLOOKUP($B8,'таблица гонки'!$A$5:$D$54,4,0)</f>
        <v>-</v>
      </c>
      <c r="G8" s="68">
        <f>$M$9</f>
        <v>33</v>
      </c>
      <c r="H8" s="67">
        <f t="shared" si="0"/>
        <v>7</v>
      </c>
      <c r="I8" s="65" t="str">
        <f>VLOOKUP($H8,'таблица гонки'!$A$5:$C$54,2,0)</f>
        <v xml:space="preserve">Конан </v>
      </c>
      <c r="J8" s="65" t="str">
        <f>VLOOKUP($H8,'таблица гонки'!$A$5:$C$54,3,0)</f>
        <v>Crazy Karting</v>
      </c>
      <c r="K8" s="77">
        <f>VLOOKUP($H8,'таблица гонки'!$A$5:$D$54,4,0)</f>
        <v>17.5</v>
      </c>
      <c r="M8" s="66">
        <v>1</v>
      </c>
      <c r="N8" s="22">
        <v>22</v>
      </c>
      <c r="O8" s="22">
        <v>45</v>
      </c>
      <c r="P8" s="22">
        <v>37</v>
      </c>
      <c r="Q8" s="25">
        <v>5</v>
      </c>
      <c r="R8" s="25">
        <v>17</v>
      </c>
      <c r="S8" s="21">
        <v>31</v>
      </c>
      <c r="T8" s="22">
        <v>21</v>
      </c>
      <c r="U8" s="22">
        <v>50</v>
      </c>
      <c r="V8" s="25">
        <v>9</v>
      </c>
      <c r="W8" s="24">
        <v>20</v>
      </c>
      <c r="X8" s="36">
        <v>30</v>
      </c>
      <c r="Y8" s="22">
        <v>41</v>
      </c>
      <c r="Z8" s="22">
        <v>6</v>
      </c>
      <c r="AA8" s="25">
        <v>18</v>
      </c>
      <c r="AB8" s="25">
        <v>39</v>
      </c>
      <c r="AC8" s="37">
        <v>8</v>
      </c>
      <c r="AD8" s="22">
        <v>34</v>
      </c>
      <c r="AE8" s="22">
        <v>29</v>
      </c>
      <c r="AF8" s="25">
        <v>44</v>
      </c>
      <c r="AG8" s="26">
        <v>36</v>
      </c>
      <c r="AH8" s="36">
        <v>33</v>
      </c>
      <c r="AI8" s="22">
        <v>1</v>
      </c>
      <c r="AJ8" s="22">
        <v>24</v>
      </c>
      <c r="AK8" s="22">
        <v>38</v>
      </c>
      <c r="AL8" s="22">
        <v>12</v>
      </c>
      <c r="AM8" s="155">
        <f t="shared" ref="AM8" si="3">SUM(N8:AL9)</f>
        <v>1275</v>
      </c>
    </row>
    <row r="9" spans="1:41" ht="13.5" thickBot="1">
      <c r="A9" s="68">
        <f>$M$10</f>
        <v>21</v>
      </c>
      <c r="B9" s="67">
        <f t="shared" si="2"/>
        <v>34</v>
      </c>
      <c r="C9" s="65" t="str">
        <f>VLOOKUP($B9,'таблица гонки'!$A$5:$C$54,2,0)</f>
        <v>Геронимус Максим</v>
      </c>
      <c r="D9" s="65" t="str">
        <f>VLOOKUP($B9,'таблица гонки'!$A$5:$C$54,3,0)</f>
        <v>Ингул Карт</v>
      </c>
      <c r="E9" s="77">
        <f>VLOOKUP($B9,'таблица гонки'!$A$5:$D$54,4,0)</f>
        <v>10</v>
      </c>
      <c r="G9" s="68">
        <f>$M$10</f>
        <v>21</v>
      </c>
      <c r="H9" s="67">
        <f t="shared" si="0"/>
        <v>46</v>
      </c>
      <c r="I9" s="65">
        <f>VLOOKUP($H9,'таблица гонки'!$A$5:$C$54,2,0)</f>
        <v>0</v>
      </c>
      <c r="J9" s="65">
        <f>VLOOKUP($H9,'таблица гонки'!$A$5:$C$54,3,0)</f>
        <v>0</v>
      </c>
      <c r="K9" s="77">
        <f>VLOOKUP($H9,'таблица гонки'!$A$5:$D$54,4,0)</f>
        <v>0</v>
      </c>
      <c r="M9" s="66">
        <v>33</v>
      </c>
      <c r="N9" s="29">
        <v>2</v>
      </c>
      <c r="O9" s="29">
        <v>19</v>
      </c>
      <c r="P9" s="29">
        <v>27</v>
      </c>
      <c r="Q9" s="34">
        <v>46</v>
      </c>
      <c r="R9" s="34">
        <v>40</v>
      </c>
      <c r="S9" s="35">
        <v>47</v>
      </c>
      <c r="T9" s="29">
        <v>35</v>
      </c>
      <c r="U9" s="28">
        <v>26</v>
      </c>
      <c r="V9" s="30">
        <v>11</v>
      </c>
      <c r="W9" s="39">
        <v>3</v>
      </c>
      <c r="X9" s="40">
        <v>13</v>
      </c>
      <c r="Y9" s="28">
        <v>32</v>
      </c>
      <c r="Z9" s="28">
        <v>23</v>
      </c>
      <c r="AA9" s="30">
        <v>7</v>
      </c>
      <c r="AB9" s="30">
        <v>49</v>
      </c>
      <c r="AC9" s="35">
        <v>28</v>
      </c>
      <c r="AD9" s="28">
        <v>42</v>
      </c>
      <c r="AE9" s="29">
        <v>14</v>
      </c>
      <c r="AF9" s="34">
        <v>15</v>
      </c>
      <c r="AG9" s="32">
        <v>10</v>
      </c>
      <c r="AH9" s="33">
        <v>25</v>
      </c>
      <c r="AI9" s="29">
        <v>43</v>
      </c>
      <c r="AJ9" s="29">
        <v>4</v>
      </c>
      <c r="AK9" s="29">
        <v>16</v>
      </c>
      <c r="AL9" s="29">
        <v>48</v>
      </c>
      <c r="AM9" s="155"/>
      <c r="AN9" s="66"/>
      <c r="AO9" s="66"/>
    </row>
    <row r="10" spans="1:41">
      <c r="A10" s="68">
        <f>$M$11</f>
        <v>10</v>
      </c>
      <c r="B10" s="67">
        <f t="shared" si="2"/>
        <v>21</v>
      </c>
      <c r="C10" s="65" t="str">
        <f>VLOOKUP($B10,'таблица гонки'!$A$5:$C$54,2,0)</f>
        <v>Пикулин Паша</v>
      </c>
      <c r="D10" s="65" t="str">
        <f>VLOOKUP($B10,'таблица гонки'!$A$5:$C$54,3,0)</f>
        <v>Жажда</v>
      </c>
      <c r="E10" s="77">
        <f>VLOOKUP($B10,'таблица гонки'!$A$5:$D$54,4,0)</f>
        <v>7.5</v>
      </c>
      <c r="G10" s="68">
        <f>$M$11</f>
        <v>10</v>
      </c>
      <c r="H10" s="67">
        <f t="shared" si="0"/>
        <v>19</v>
      </c>
      <c r="I10" s="65" t="str">
        <f>VLOOKUP($H10,'таблица гонки'!$A$5:$C$54,2,0)</f>
        <v>Харчекно Артем</v>
      </c>
      <c r="J10" s="65" t="str">
        <f>VLOOKUP($H10,'таблица гонки'!$A$5:$C$54,3,0)</f>
        <v>Пионер</v>
      </c>
      <c r="K10" s="77" t="str">
        <f>VLOOKUP($H10,'таблица гонки'!$A$5:$D$54,4,0)</f>
        <v>-</v>
      </c>
      <c r="M10" s="66">
        <v>21</v>
      </c>
      <c r="N10" s="15">
        <v>34</v>
      </c>
      <c r="O10" s="3">
        <v>20</v>
      </c>
      <c r="P10" s="3">
        <v>47</v>
      </c>
      <c r="Q10" s="4">
        <v>9</v>
      </c>
      <c r="R10" s="4">
        <v>48</v>
      </c>
      <c r="S10" s="15">
        <v>6</v>
      </c>
      <c r="T10" s="3">
        <v>42</v>
      </c>
      <c r="U10" s="3">
        <v>33</v>
      </c>
      <c r="V10" s="4">
        <v>28</v>
      </c>
      <c r="W10" s="5">
        <v>49</v>
      </c>
      <c r="X10" s="2">
        <v>38</v>
      </c>
      <c r="Y10" s="3">
        <v>4</v>
      </c>
      <c r="Z10" s="3">
        <v>36</v>
      </c>
      <c r="AA10" s="4">
        <v>46</v>
      </c>
      <c r="AB10" s="4">
        <v>24</v>
      </c>
      <c r="AC10" s="15">
        <v>17</v>
      </c>
      <c r="AD10" s="3">
        <v>7</v>
      </c>
      <c r="AE10" s="3">
        <v>43</v>
      </c>
      <c r="AF10" s="4">
        <v>25</v>
      </c>
      <c r="AG10" s="5">
        <v>40</v>
      </c>
      <c r="AH10" s="2">
        <v>37</v>
      </c>
      <c r="AI10" s="3">
        <v>29</v>
      </c>
      <c r="AJ10" s="3">
        <v>41</v>
      </c>
      <c r="AK10" s="3">
        <v>13</v>
      </c>
      <c r="AL10" s="3">
        <v>3</v>
      </c>
      <c r="AM10" s="158">
        <f t="shared" ref="AM10" si="4">SUM(N10:AL11)</f>
        <v>1275</v>
      </c>
      <c r="AN10" s="66"/>
      <c r="AO10" s="66"/>
    </row>
    <row r="11" spans="1:41" ht="13.5" thickBot="1">
      <c r="A11" s="68">
        <f>$M$12</f>
        <v>7</v>
      </c>
      <c r="B11" s="67">
        <f t="shared" si="2"/>
        <v>14</v>
      </c>
      <c r="C11" s="65" t="str">
        <f>VLOOKUP($B11,'таблица гонки'!$A$5:$C$54,2,0)</f>
        <v>Лящук Евгений</v>
      </c>
      <c r="D11" s="65" t="str">
        <f>VLOOKUP($B11,'таблица гонки'!$A$5:$C$54,3,0)</f>
        <v>Пионер</v>
      </c>
      <c r="E11" s="77">
        <f>VLOOKUP($B11,'таблица гонки'!$A$5:$D$54,4,0)</f>
        <v>5</v>
      </c>
      <c r="G11" s="68">
        <f>$M$12</f>
        <v>7</v>
      </c>
      <c r="H11" s="67">
        <f t="shared" si="0"/>
        <v>34</v>
      </c>
      <c r="I11" s="65" t="str">
        <f>VLOOKUP($H11,'таблица гонки'!$A$5:$C$54,2,0)</f>
        <v>Геронимус Максим</v>
      </c>
      <c r="J11" s="65" t="str">
        <f>VLOOKUP($H11,'таблица гонки'!$A$5:$C$54,3,0)</f>
        <v>Ингул Карт</v>
      </c>
      <c r="K11" s="77">
        <f>VLOOKUP($H11,'таблица гонки'!$A$5:$D$54,4,0)</f>
        <v>10</v>
      </c>
      <c r="M11" s="66">
        <v>10</v>
      </c>
      <c r="N11" s="20">
        <v>21</v>
      </c>
      <c r="O11" s="11">
        <v>31</v>
      </c>
      <c r="P11" s="11">
        <v>12</v>
      </c>
      <c r="Q11" s="13">
        <v>30</v>
      </c>
      <c r="R11" s="38">
        <v>10</v>
      </c>
      <c r="S11" s="20">
        <v>32</v>
      </c>
      <c r="T11" s="11">
        <v>16</v>
      </c>
      <c r="U11" s="11">
        <v>8</v>
      </c>
      <c r="V11" s="13">
        <v>15</v>
      </c>
      <c r="W11" s="14">
        <v>23</v>
      </c>
      <c r="X11" s="10">
        <v>27</v>
      </c>
      <c r="Y11" s="11">
        <v>50</v>
      </c>
      <c r="Z11" s="11">
        <v>1</v>
      </c>
      <c r="AA11" s="13">
        <v>19</v>
      </c>
      <c r="AB11" s="13">
        <v>14</v>
      </c>
      <c r="AC11" s="19">
        <v>39</v>
      </c>
      <c r="AD11" s="11">
        <v>11</v>
      </c>
      <c r="AE11" s="11">
        <v>2</v>
      </c>
      <c r="AF11" s="13">
        <v>45</v>
      </c>
      <c r="AG11" s="14">
        <v>26</v>
      </c>
      <c r="AH11" s="10">
        <v>5</v>
      </c>
      <c r="AI11" s="11">
        <v>18</v>
      </c>
      <c r="AJ11" s="11">
        <v>35</v>
      </c>
      <c r="AK11" s="11">
        <v>44</v>
      </c>
      <c r="AL11" s="11">
        <v>22</v>
      </c>
      <c r="AM11" s="159"/>
      <c r="AN11" s="66"/>
      <c r="AO11" s="66"/>
    </row>
    <row r="12" spans="1:41">
      <c r="A12" s="68">
        <f>$M$13</f>
        <v>6</v>
      </c>
      <c r="B12" s="67">
        <f t="shared" si="2"/>
        <v>50</v>
      </c>
      <c r="C12" s="65">
        <f>VLOOKUP($B12,'таблица гонки'!$A$5:$C$54,2,0)</f>
        <v>0</v>
      </c>
      <c r="D12" s="65">
        <f>VLOOKUP($B12,'таблица гонки'!$A$5:$C$54,3,0)</f>
        <v>0</v>
      </c>
      <c r="E12" s="77">
        <f>VLOOKUP($B12,'таблица гонки'!$A$5:$D$54,4,0)</f>
        <v>0</v>
      </c>
      <c r="G12" s="68">
        <f>$M$13</f>
        <v>6</v>
      </c>
      <c r="H12" s="67">
        <f t="shared" si="0"/>
        <v>21</v>
      </c>
      <c r="I12" s="65" t="str">
        <f>VLOOKUP($H12,'таблица гонки'!$A$5:$C$54,2,0)</f>
        <v>Пикулин Паша</v>
      </c>
      <c r="J12" s="65" t="str">
        <f>VLOOKUP($H12,'таблица гонки'!$A$5:$C$54,3,0)</f>
        <v>Жажда</v>
      </c>
      <c r="K12" s="77">
        <f>VLOOKUP($H12,'таблица гонки'!$A$5:$D$54,4,0)</f>
        <v>7.5</v>
      </c>
      <c r="M12" s="66">
        <v>7</v>
      </c>
      <c r="N12" s="22">
        <v>14</v>
      </c>
      <c r="O12" s="22">
        <v>4</v>
      </c>
      <c r="P12" s="22">
        <v>38</v>
      </c>
      <c r="Q12" s="25">
        <v>18</v>
      </c>
      <c r="R12" s="25">
        <v>28</v>
      </c>
      <c r="S12" s="21">
        <v>22</v>
      </c>
      <c r="T12" s="22">
        <v>5</v>
      </c>
      <c r="U12" s="22">
        <v>19</v>
      </c>
      <c r="V12" s="25">
        <v>45</v>
      </c>
      <c r="W12" s="24">
        <v>39</v>
      </c>
      <c r="X12" s="36">
        <v>8</v>
      </c>
      <c r="Y12" s="22">
        <v>15</v>
      </c>
      <c r="Z12" s="22">
        <v>48</v>
      </c>
      <c r="AA12" s="25">
        <v>34</v>
      </c>
      <c r="AB12" s="25">
        <v>44</v>
      </c>
      <c r="AC12" s="21">
        <v>3</v>
      </c>
      <c r="AD12" s="23">
        <v>47</v>
      </c>
      <c r="AE12" s="22">
        <v>16</v>
      </c>
      <c r="AF12" s="25">
        <v>32</v>
      </c>
      <c r="AG12" s="26">
        <v>24</v>
      </c>
      <c r="AH12" s="36">
        <v>42</v>
      </c>
      <c r="AI12" s="22">
        <v>9</v>
      </c>
      <c r="AJ12" s="22">
        <v>17</v>
      </c>
      <c r="AK12" s="22">
        <v>27</v>
      </c>
      <c r="AL12" s="22">
        <v>31</v>
      </c>
      <c r="AM12" s="155">
        <f t="shared" ref="AM12" si="5">SUM(N12:AL13)</f>
        <v>1251</v>
      </c>
      <c r="AN12" s="66"/>
      <c r="AO12" s="66"/>
    </row>
    <row r="13" spans="1:41" ht="16.5" thickBot="1">
      <c r="A13" s="62" t="s">
        <v>8</v>
      </c>
      <c r="B13" s="64"/>
      <c r="C13" s="62">
        <v>2</v>
      </c>
      <c r="G13" s="62" t="s">
        <v>8</v>
      </c>
      <c r="H13" s="64"/>
      <c r="I13" s="62">
        <v>15</v>
      </c>
      <c r="M13" s="66">
        <v>6</v>
      </c>
      <c r="N13" s="7">
        <v>50</v>
      </c>
      <c r="O13" s="7">
        <v>49</v>
      </c>
      <c r="P13" s="7">
        <v>6</v>
      </c>
      <c r="Q13" s="9">
        <v>1</v>
      </c>
      <c r="R13" s="18">
        <v>33</v>
      </c>
      <c r="S13" s="19">
        <v>12</v>
      </c>
      <c r="T13" s="11">
        <v>40</v>
      </c>
      <c r="U13" s="11">
        <v>43</v>
      </c>
      <c r="V13" s="13">
        <v>29</v>
      </c>
      <c r="W13" s="14">
        <v>7</v>
      </c>
      <c r="X13" s="6">
        <v>26</v>
      </c>
      <c r="Y13" s="7">
        <v>37</v>
      </c>
      <c r="Z13" s="7">
        <v>20</v>
      </c>
      <c r="AA13" s="9">
        <v>21</v>
      </c>
      <c r="AB13" s="9">
        <v>10</v>
      </c>
      <c r="AC13" s="19">
        <v>41</v>
      </c>
      <c r="AD13" s="11">
        <v>30</v>
      </c>
      <c r="AE13" s="11">
        <v>35</v>
      </c>
      <c r="AF13" s="13">
        <v>13</v>
      </c>
      <c r="AG13" s="27">
        <v>1</v>
      </c>
      <c r="AH13" s="6">
        <v>11</v>
      </c>
      <c r="AI13" s="7">
        <v>23</v>
      </c>
      <c r="AJ13" s="7">
        <v>46</v>
      </c>
      <c r="AK13" s="7">
        <v>36</v>
      </c>
      <c r="AL13" s="8">
        <v>2</v>
      </c>
      <c r="AM13" s="155"/>
      <c r="AN13" s="66"/>
      <c r="AO13" s="66"/>
    </row>
    <row r="14" spans="1:41">
      <c r="A14" s="68">
        <f>$M$4</f>
        <v>5</v>
      </c>
      <c r="B14" s="67">
        <f>O4</f>
        <v>32</v>
      </c>
      <c r="C14" s="65" t="str">
        <f>VLOOKUP($B14,'таблица гонки'!$A$5:$C$54,2,0)</f>
        <v>Кублицкий Виктор</v>
      </c>
      <c r="D14" s="65" t="str">
        <f>VLOOKUP($B14,'таблица гонки'!$A$5:$C$54,3,0)</f>
        <v>Ингул Карт</v>
      </c>
      <c r="E14" s="77">
        <f>VLOOKUP($B14,'таблица гонки'!$A$5:$D$54,4,0)</f>
        <v>12.5</v>
      </c>
      <c r="G14" s="68">
        <f>$M$4</f>
        <v>5</v>
      </c>
      <c r="H14" s="67">
        <f t="shared" ref="H14:H23" si="6">AB4</f>
        <v>35</v>
      </c>
      <c r="I14" s="65" t="str">
        <f>VLOOKUP($H14,'таблица гонки'!$A$5:$C$54,2,0)</f>
        <v>Ольховский Владислав</v>
      </c>
      <c r="J14" s="65" t="str">
        <f>VLOOKUP($H14,'таблица гонки'!$A$5:$C$54,3,0)</f>
        <v>Ингул Карт</v>
      </c>
      <c r="K14" s="77" t="str">
        <f>VLOOKUP($H14,'таблица гонки'!$A$5:$D$54,4,0)</f>
        <v>-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</row>
    <row r="15" spans="1:41">
      <c r="A15" s="68">
        <f>$M$5</f>
        <v>69</v>
      </c>
      <c r="B15" s="67">
        <f>O5</f>
        <v>42</v>
      </c>
      <c r="C15" s="65" t="str">
        <f>VLOOKUP($B15,'таблица гонки'!$A$5:$C$54,2,0)</f>
        <v>Лабинский Николай</v>
      </c>
      <c r="D15" s="65" t="str">
        <f>VLOOKUP($B15,'таблица гонки'!$A$5:$C$54,3,0)</f>
        <v>Жажда</v>
      </c>
      <c r="E15" s="77" t="str">
        <f>VLOOKUP($B15,'таблица гонки'!$A$5:$D$54,4,0)</f>
        <v>-</v>
      </c>
      <c r="G15" s="68">
        <f>$M$5</f>
        <v>69</v>
      </c>
      <c r="H15" s="67">
        <f t="shared" si="6"/>
        <v>3</v>
      </c>
      <c r="I15" s="65" t="str">
        <f>VLOOKUP($H15,'таблица гонки'!$A$5:$C$54,2,0)</f>
        <v>Загорулько Иван</v>
      </c>
      <c r="J15" s="65" t="str">
        <f>VLOOKUP($H15,'таблица гонки'!$A$5:$C$54,3,0)</f>
        <v>Crazy Karting</v>
      </c>
      <c r="K15" s="77" t="str">
        <f>VLOOKUP($H15,'таблица гонки'!$A$5:$D$54,4,0)</f>
        <v>-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</row>
    <row r="16" spans="1:41">
      <c r="A16" s="68">
        <f>$M$6</f>
        <v>9</v>
      </c>
      <c r="B16" s="67">
        <f>O6</f>
        <v>3</v>
      </c>
      <c r="C16" s="65" t="str">
        <f>VLOOKUP($B16,'таблица гонки'!$A$5:$C$54,2,0)</f>
        <v>Загорулько Иван</v>
      </c>
      <c r="D16" s="65" t="str">
        <f>VLOOKUP($B16,'таблица гонки'!$A$5:$C$54,3,0)</f>
        <v>Crazy Karting</v>
      </c>
      <c r="E16" s="77" t="str">
        <f>VLOOKUP($B16,'таблица гонки'!$A$5:$D$54,4,0)</f>
        <v>-</v>
      </c>
      <c r="G16" s="68">
        <f>$M$6</f>
        <v>9</v>
      </c>
      <c r="H16" s="67">
        <f t="shared" si="6"/>
        <v>11</v>
      </c>
      <c r="I16" s="65" t="str">
        <f>VLOOKUP($H16,'таблица гонки'!$A$5:$C$54,2,0)</f>
        <v>Панферов Сергей</v>
      </c>
      <c r="J16" s="65" t="str">
        <f>VLOOKUP($H16,'таблица гонки'!$A$5:$C$54,3,0)</f>
        <v>Пионер</v>
      </c>
      <c r="K16" s="77">
        <f>VLOOKUP($H16,'таблица гонки'!$A$5:$D$54,4,0)</f>
        <v>12.5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</row>
    <row r="17" spans="1:41">
      <c r="A17" s="68">
        <f>$M$7</f>
        <v>13</v>
      </c>
      <c r="B17" s="67">
        <f>O7</f>
        <v>24</v>
      </c>
      <c r="C17" s="65" t="str">
        <f>VLOOKUP($B17,'таблица гонки'!$A$5:$C$54,2,0)</f>
        <v>Стецык Сергей</v>
      </c>
      <c r="D17" s="65" t="str">
        <f>VLOOKUP($B17,'таблица гонки'!$A$5:$C$54,3,0)</f>
        <v>Жажда</v>
      </c>
      <c r="E17" s="77">
        <f>VLOOKUP($B17,'таблица гонки'!$A$5:$D$54,4,0)</f>
        <v>10</v>
      </c>
      <c r="G17" s="68">
        <f>$M$7</f>
        <v>13</v>
      </c>
      <c r="H17" s="67">
        <f t="shared" si="6"/>
        <v>22</v>
      </c>
      <c r="I17" s="65" t="str">
        <f>VLOOKUP($H17,'таблица гонки'!$A$5:$C$54,2,0)</f>
        <v>Ткаченко Антон</v>
      </c>
      <c r="J17" s="65" t="str">
        <f>VLOOKUP($H17,'таблица гонки'!$A$5:$C$54,3,0)</f>
        <v>Жажда</v>
      </c>
      <c r="K17" s="77" t="str">
        <f>VLOOKUP($H17,'таблица гонки'!$A$5:$D$54,4,0)</f>
        <v>-</v>
      </c>
      <c r="N17" s="144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</row>
    <row r="18" spans="1:41">
      <c r="A18" s="68">
        <f>$M$8</f>
        <v>1</v>
      </c>
      <c r="B18" s="67">
        <f t="shared" ref="B18:B23" si="7">O8</f>
        <v>45</v>
      </c>
      <c r="C18" s="65" t="str">
        <f>VLOOKUP($B18,'таблица гонки'!$A$5:$C$54,2,0)</f>
        <v>Джемула Сергей</v>
      </c>
      <c r="D18" s="65" t="str">
        <f>VLOOKUP($B18,'таблица гонки'!$A$5:$C$54,3,0)</f>
        <v>Жажда</v>
      </c>
      <c r="E18" s="77" t="str">
        <f>VLOOKUP($B18,'таблица гонки'!$A$5:$D$54,4,0)</f>
        <v>-</v>
      </c>
      <c r="G18" s="68">
        <f>$M$8</f>
        <v>1</v>
      </c>
      <c r="H18" s="67">
        <f t="shared" si="6"/>
        <v>39</v>
      </c>
      <c r="I18" s="65" t="str">
        <f>VLOOKUP($H18,'таблица гонки'!$A$5:$C$54,2,0)</f>
        <v>Караваева Мария</v>
      </c>
      <c r="J18" s="65" t="str">
        <f>VLOOKUP($H18,'таблица гонки'!$A$5:$C$54,3,0)</f>
        <v>Ингул Карт</v>
      </c>
      <c r="K18" s="77" t="str">
        <f>VLOOKUP($H18,'таблица гонки'!$A$5:$D$54,4,0)</f>
        <v>-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</row>
    <row r="19" spans="1:41">
      <c r="A19" s="68">
        <f>$M$9</f>
        <v>33</v>
      </c>
      <c r="B19" s="67">
        <f t="shared" si="7"/>
        <v>19</v>
      </c>
      <c r="C19" s="65" t="str">
        <f>VLOOKUP($B19,'таблица гонки'!$A$5:$C$54,2,0)</f>
        <v>Харчекно Артем</v>
      </c>
      <c r="D19" s="65" t="str">
        <f>VLOOKUP($B19,'таблица гонки'!$A$5:$C$54,3,0)</f>
        <v>Пионер</v>
      </c>
      <c r="E19" s="77" t="str">
        <f>VLOOKUP($B19,'таблица гонки'!$A$5:$D$54,4,0)</f>
        <v>-</v>
      </c>
      <c r="G19" s="68">
        <f>$M$9</f>
        <v>33</v>
      </c>
      <c r="H19" s="67">
        <f t="shared" si="6"/>
        <v>49</v>
      </c>
      <c r="I19" s="65">
        <f>VLOOKUP($H19,'таблица гонки'!$A$5:$C$54,2,0)</f>
        <v>0</v>
      </c>
      <c r="J19" s="65">
        <f>VLOOKUP($H19,'таблица гонки'!$A$5:$C$54,3,0)</f>
        <v>0</v>
      </c>
      <c r="K19" s="77">
        <f>VLOOKUP($H19,'таблица гонки'!$A$5:$D$54,4,0)</f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</row>
    <row r="20" spans="1:41">
      <c r="A20" s="68">
        <f>$M$10</f>
        <v>21</v>
      </c>
      <c r="B20" s="67">
        <f t="shared" si="7"/>
        <v>20</v>
      </c>
      <c r="C20" s="65" t="str">
        <f>VLOOKUP($B20,'таблица гонки'!$A$5:$C$54,2,0)</f>
        <v>Фалько Костя</v>
      </c>
      <c r="D20" s="65" t="str">
        <f>VLOOKUP($B20,'таблица гонки'!$A$5:$C$54,3,0)</f>
        <v>Пионер</v>
      </c>
      <c r="E20" s="77" t="str">
        <f>VLOOKUP($B20,'таблица гонки'!$A$5:$D$54,4,0)</f>
        <v>-</v>
      </c>
      <c r="G20" s="68">
        <f>$M$10</f>
        <v>21</v>
      </c>
      <c r="H20" s="67">
        <f t="shared" si="6"/>
        <v>24</v>
      </c>
      <c r="I20" s="65" t="str">
        <f>VLOOKUP($H20,'таблица гонки'!$A$5:$C$54,2,0)</f>
        <v>Стецык Сергей</v>
      </c>
      <c r="J20" s="65" t="str">
        <f>VLOOKUP($H20,'таблица гонки'!$A$5:$C$54,3,0)</f>
        <v>Жажда</v>
      </c>
      <c r="K20" s="77">
        <f>VLOOKUP($H20,'таблица гонки'!$A$5:$D$54,4,0)</f>
        <v>10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</row>
    <row r="21" spans="1:41">
      <c r="A21" s="68">
        <f>$M$11</f>
        <v>10</v>
      </c>
      <c r="B21" s="67">
        <f t="shared" si="7"/>
        <v>31</v>
      </c>
      <c r="C21" s="65" t="str">
        <f>VLOOKUP($B21,'таблица гонки'!$A$5:$C$54,2,0)</f>
        <v>Пилатов Сергей</v>
      </c>
      <c r="D21" s="65" t="str">
        <f>VLOOKUP($B21,'таблица гонки'!$A$5:$C$54,3,0)</f>
        <v>Ингул Карт</v>
      </c>
      <c r="E21" s="77">
        <f>VLOOKUP($B21,'таблица гонки'!$A$5:$D$54,4,0)</f>
        <v>10</v>
      </c>
      <c r="G21" s="68">
        <f>$M$11</f>
        <v>10</v>
      </c>
      <c r="H21" s="67">
        <f t="shared" si="6"/>
        <v>14</v>
      </c>
      <c r="I21" s="65" t="str">
        <f>VLOOKUP($H21,'таблица гонки'!$A$5:$C$54,2,0)</f>
        <v>Лящук Евгений</v>
      </c>
      <c r="J21" s="65" t="str">
        <f>VLOOKUP($H21,'таблица гонки'!$A$5:$C$54,3,0)</f>
        <v>Пионер</v>
      </c>
      <c r="K21" s="77">
        <f>VLOOKUP($H21,'таблица гонки'!$A$5:$D$54,4,0)</f>
        <v>5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</row>
    <row r="22" spans="1:41">
      <c r="A22" s="68">
        <f>$M$12</f>
        <v>7</v>
      </c>
      <c r="B22" s="67">
        <f t="shared" si="7"/>
        <v>4</v>
      </c>
      <c r="C22" s="65" t="str">
        <f>VLOOKUP($B22,'таблица гонки'!$A$5:$C$54,2,0)</f>
        <v>Переверзев Юра</v>
      </c>
      <c r="D22" s="65" t="str">
        <f>VLOOKUP($B22,'таблица гонки'!$A$5:$C$54,3,0)</f>
        <v>Crazy Karting</v>
      </c>
      <c r="E22" s="77">
        <f>VLOOKUP($B22,'таблица гонки'!$A$5:$D$54,4,0)</f>
        <v>2.5</v>
      </c>
      <c r="G22" s="68">
        <f>$M$12</f>
        <v>7</v>
      </c>
      <c r="H22" s="67">
        <f t="shared" si="6"/>
        <v>44</v>
      </c>
      <c r="I22" s="65" t="str">
        <f>VLOOKUP($H22,'таблица гонки'!$A$5:$C$54,2,0)</f>
        <v>Лихошерст Алексей</v>
      </c>
      <c r="J22" s="65" t="str">
        <f>VLOOKUP($H22,'таблица гонки'!$A$5:$C$54,3,0)</f>
        <v>Жажда</v>
      </c>
      <c r="K22" s="77">
        <f>VLOOKUP($H22,'таблица гонки'!$A$5:$D$54,4,0)</f>
        <v>17.5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</row>
    <row r="23" spans="1:41">
      <c r="A23" s="68">
        <f>$M$13</f>
        <v>6</v>
      </c>
      <c r="B23" s="67">
        <f t="shared" si="7"/>
        <v>49</v>
      </c>
      <c r="C23" s="65">
        <f>VLOOKUP($B23,'таблица гонки'!$A$5:$C$54,2,0)</f>
        <v>0</v>
      </c>
      <c r="D23" s="65">
        <f>VLOOKUP($B23,'таблица гонки'!$A$5:$C$54,3,0)</f>
        <v>0</v>
      </c>
      <c r="E23" s="77">
        <f>VLOOKUP($B23,'таблица гонки'!$A$5:$D$54,4,0)</f>
        <v>0</v>
      </c>
      <c r="G23" s="68">
        <f>$M$13</f>
        <v>6</v>
      </c>
      <c r="H23" s="67">
        <f t="shared" si="6"/>
        <v>10</v>
      </c>
      <c r="I23" s="65" t="str">
        <f>VLOOKUP($H23,'таблица гонки'!$A$5:$C$54,2,0)</f>
        <v>Лантушенко Игорь</v>
      </c>
      <c r="J23" s="65" t="str">
        <f>VLOOKUP($H23,'таблица гонки'!$A$5:$C$54,3,0)</f>
        <v>Жажда</v>
      </c>
      <c r="K23" s="77" t="str">
        <f>VLOOKUP($H23,'таблица гонки'!$A$5:$D$54,4,0)</f>
        <v>-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</row>
    <row r="24" spans="1:41" ht="15.75">
      <c r="A24" s="62" t="s">
        <v>8</v>
      </c>
      <c r="B24" s="64" t="s">
        <v>8</v>
      </c>
      <c r="C24" s="62">
        <v>3</v>
      </c>
      <c r="G24" s="62" t="s">
        <v>8</v>
      </c>
      <c r="H24" s="64"/>
      <c r="I24" s="62">
        <v>16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</row>
    <row r="25" spans="1:41">
      <c r="A25" s="68">
        <f>$M$4</f>
        <v>5</v>
      </c>
      <c r="B25" s="67">
        <f>P4</f>
        <v>11</v>
      </c>
      <c r="C25" s="65" t="str">
        <f>VLOOKUP($B25,'таблица гонки'!$A$5:$C$54,2,0)</f>
        <v>Панферов Сергей</v>
      </c>
      <c r="D25" s="65" t="str">
        <f>VLOOKUP($B25,'таблица гонки'!$A$5:$C$54,3,0)</f>
        <v>Пионер</v>
      </c>
      <c r="E25" s="77">
        <f>VLOOKUP($B25,'таблица гонки'!$A$5:$D$54,4,0)</f>
        <v>12.5</v>
      </c>
      <c r="G25" s="68">
        <f>$M$4</f>
        <v>5</v>
      </c>
      <c r="H25" s="67">
        <f t="shared" ref="H25:H34" si="8">AC4</f>
        <v>18</v>
      </c>
      <c r="I25" s="65" t="str">
        <f>VLOOKUP($H25,'таблица гонки'!$A$5:$C$54,2,0)</f>
        <v>Котляр Алексей</v>
      </c>
      <c r="J25" s="65" t="str">
        <f>VLOOKUP($H25,'таблица гонки'!$A$5:$C$54,3,0)</f>
        <v>Пионер</v>
      </c>
      <c r="K25" s="77" t="str">
        <f>VLOOKUP($H25,'таблица гонки'!$A$5:$D$54,4,0)</f>
        <v>-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</row>
    <row r="26" spans="1:41">
      <c r="A26" s="68">
        <f>$M$5</f>
        <v>69</v>
      </c>
      <c r="B26" s="67">
        <f t="shared" ref="B26:B34" si="9">P5</f>
        <v>41</v>
      </c>
      <c r="C26" s="65" t="str">
        <f>VLOOKUP($B26,'таблица гонки'!$A$5:$C$54,2,0)</f>
        <v>Горбоконь Андрей</v>
      </c>
      <c r="D26" s="65" t="str">
        <f>VLOOKUP($B26,'таблица гонки'!$A$5:$C$54,3,0)</f>
        <v>Жажда</v>
      </c>
      <c r="E26" s="77" t="str">
        <f>VLOOKUP($B26,'таблица гонки'!$A$5:$D$54,4,0)</f>
        <v>-</v>
      </c>
      <c r="G26" s="68">
        <f>$M$5</f>
        <v>69</v>
      </c>
      <c r="H26" s="67">
        <f t="shared" si="8"/>
        <v>48</v>
      </c>
      <c r="I26" s="65">
        <f>VLOOKUP($H26,'таблица гонки'!$A$5:$C$54,2,0)</f>
        <v>0</v>
      </c>
      <c r="J26" s="65">
        <f>VLOOKUP($H26,'таблица гонки'!$A$5:$C$54,3,0)</f>
        <v>0</v>
      </c>
      <c r="K26" s="77">
        <f>VLOOKUP($H26,'таблица гонки'!$A$5:$D$54,4,0)</f>
        <v>0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</row>
    <row r="27" spans="1:41">
      <c r="A27" s="68">
        <f>$M$6</f>
        <v>9</v>
      </c>
      <c r="B27" s="67">
        <f t="shared" si="9"/>
        <v>26</v>
      </c>
      <c r="C27" s="65" t="str">
        <f>VLOOKUP($B27,'таблица гонки'!$A$5:$C$54,2,0)</f>
        <v>Онащук Максим</v>
      </c>
      <c r="D27" s="65" t="str">
        <f>VLOOKUP($B27,'таблица гонки'!$A$5:$C$54,3,0)</f>
        <v>Жажда</v>
      </c>
      <c r="E27" s="77" t="str">
        <f>VLOOKUP($B27,'таблица гонки'!$A$5:$D$54,4,0)</f>
        <v>-</v>
      </c>
      <c r="G27" s="68">
        <f>$M$6</f>
        <v>9</v>
      </c>
      <c r="H27" s="67">
        <f t="shared" si="8"/>
        <v>23</v>
      </c>
      <c r="I27" s="65" t="str">
        <f>VLOOKUP($H27,'таблица гонки'!$A$5:$C$54,2,0)</f>
        <v>Хлопонин Андрей</v>
      </c>
      <c r="J27" s="65" t="str">
        <f>VLOOKUP($H27,'таблица гонки'!$A$5:$C$54,3,0)</f>
        <v>Жажда</v>
      </c>
      <c r="K27" s="77">
        <f>VLOOKUP($H27,'таблица гонки'!$A$5:$D$54,4,0)</f>
        <v>10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</row>
    <row r="28" spans="1:41">
      <c r="A28" s="68">
        <f>$M$7</f>
        <v>13</v>
      </c>
      <c r="B28" s="67">
        <f t="shared" si="9"/>
        <v>7</v>
      </c>
      <c r="C28" s="65" t="str">
        <f>VLOOKUP($B28,'таблица гонки'!$A$5:$C$54,2,0)</f>
        <v xml:space="preserve">Конан </v>
      </c>
      <c r="D28" s="65" t="str">
        <f>VLOOKUP($B28,'таблица гонки'!$A$5:$C$54,3,0)</f>
        <v>Crazy Karting</v>
      </c>
      <c r="E28" s="77">
        <f>VLOOKUP($B28,'таблица гонки'!$A$5:$D$54,4,0)</f>
        <v>17.5</v>
      </c>
      <c r="G28" s="68">
        <f>$M$7</f>
        <v>13</v>
      </c>
      <c r="H28" s="67">
        <f t="shared" si="8"/>
        <v>38</v>
      </c>
      <c r="I28" s="65" t="str">
        <f>VLOOKUP($H28,'таблица гонки'!$A$5:$C$54,2,0)</f>
        <v>Баламут Дмитрий</v>
      </c>
      <c r="J28" s="65" t="str">
        <f>VLOOKUP($H28,'таблица гонки'!$A$5:$C$54,3,0)</f>
        <v>Ингул Карт</v>
      </c>
      <c r="K28" s="77" t="str">
        <f>VLOOKUP($H28,'таблица гонки'!$A$5:$D$54,4,0)</f>
        <v>-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</row>
    <row r="29" spans="1:41">
      <c r="A29" s="68">
        <f>$M$8</f>
        <v>1</v>
      </c>
      <c r="B29" s="67">
        <f t="shared" si="9"/>
        <v>37</v>
      </c>
      <c r="C29" s="65" t="str">
        <f>VLOOKUP($B29,'таблица гонки'!$A$5:$C$54,2,0)</f>
        <v>Зуев Иван</v>
      </c>
      <c r="D29" s="65" t="str">
        <f>VLOOKUP($B29,'таблица гонки'!$A$5:$C$54,3,0)</f>
        <v>Ингул Карт</v>
      </c>
      <c r="E29" s="77">
        <f>VLOOKUP($B29,'таблица гонки'!$A$5:$D$54,4,0)</f>
        <v>5</v>
      </c>
      <c r="G29" s="68">
        <f>$M$8</f>
        <v>1</v>
      </c>
      <c r="H29" s="67">
        <f t="shared" si="8"/>
        <v>8</v>
      </c>
      <c r="I29" s="65" t="str">
        <f>VLOOKUP($H29,'таблица гонки'!$A$5:$C$54,2,0)</f>
        <v>Терещенко Андрей</v>
      </c>
      <c r="J29" s="65" t="str">
        <f>VLOOKUP($H29,'таблица гонки'!$A$5:$C$54,3,0)</f>
        <v>Crazy Karting</v>
      </c>
      <c r="K29" s="77" t="str">
        <f>VLOOKUP($H29,'таблица гонки'!$A$5:$D$54,4,0)</f>
        <v>-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</row>
    <row r="30" spans="1:41">
      <c r="A30" s="68">
        <f>$M$9</f>
        <v>33</v>
      </c>
      <c r="B30" s="67">
        <f t="shared" si="9"/>
        <v>27</v>
      </c>
      <c r="C30" s="65" t="str">
        <f>VLOOKUP($B30,'таблица гонки'!$A$5:$C$54,2,0)</f>
        <v>Гаврилюк Олег</v>
      </c>
      <c r="D30" s="65" t="str">
        <f>VLOOKUP($B30,'таблица гонки'!$A$5:$C$54,3,0)</f>
        <v>Жажда</v>
      </c>
      <c r="E30" s="77">
        <f>VLOOKUP($B30,'таблица гонки'!$A$5:$D$54,4,0)</f>
        <v>10</v>
      </c>
      <c r="G30" s="68">
        <f>$M$9</f>
        <v>33</v>
      </c>
      <c r="H30" s="67">
        <f t="shared" si="8"/>
        <v>28</v>
      </c>
      <c r="I30" s="65" t="str">
        <f>VLOOKUP($H30,'таблица гонки'!$A$5:$C$54,2,0)</f>
        <v>Шутка Виталий</v>
      </c>
      <c r="J30" s="65" t="str">
        <f>VLOOKUP($H30,'таблица гонки'!$A$5:$C$54,3,0)</f>
        <v>Жажда</v>
      </c>
      <c r="K30" s="77" t="str">
        <f>VLOOKUP($H30,'таблица гонки'!$A$5:$D$54,4,0)</f>
        <v>-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</row>
    <row r="31" spans="1:41">
      <c r="A31" s="68">
        <f>$M$10</f>
        <v>21</v>
      </c>
      <c r="B31" s="67">
        <f t="shared" si="9"/>
        <v>47</v>
      </c>
      <c r="C31" s="65">
        <f>VLOOKUP($B31,'таблица гонки'!$A$5:$C$54,2,0)</f>
        <v>0</v>
      </c>
      <c r="D31" s="65">
        <f>VLOOKUP($B31,'таблица гонки'!$A$5:$C$54,3,0)</f>
        <v>0</v>
      </c>
      <c r="E31" s="77">
        <f>VLOOKUP($B31,'таблица гонки'!$A$5:$D$54,4,0)</f>
        <v>0</v>
      </c>
      <c r="G31" s="68">
        <f>$M$10</f>
        <v>21</v>
      </c>
      <c r="H31" s="67">
        <f t="shared" si="8"/>
        <v>17</v>
      </c>
      <c r="I31" s="65" t="str">
        <f>VLOOKUP($H31,'таблица гонки'!$A$5:$C$54,2,0)</f>
        <v>Гончаров Алексей</v>
      </c>
      <c r="J31" s="65" t="str">
        <f>VLOOKUP($H31,'таблица гонки'!$A$5:$C$54,3,0)</f>
        <v>Пионер</v>
      </c>
      <c r="K31" s="77">
        <f>VLOOKUP($H31,'таблица гонки'!$A$5:$D$54,4,0)</f>
        <v>7.5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</row>
    <row r="32" spans="1:41">
      <c r="A32" s="68">
        <f>$M$11</f>
        <v>10</v>
      </c>
      <c r="B32" s="67">
        <f t="shared" si="9"/>
        <v>12</v>
      </c>
      <c r="C32" s="65" t="str">
        <f>VLOOKUP($B32,'таблица гонки'!$A$5:$C$54,2,0)</f>
        <v>Якименко Александр</v>
      </c>
      <c r="D32" s="65" t="str">
        <f>VLOOKUP($B32,'таблица гонки'!$A$5:$C$54,3,0)</f>
        <v>Пионер</v>
      </c>
      <c r="E32" s="77" t="str">
        <f>VLOOKUP($B32,'таблица гонки'!$A$5:$D$54,4,0)</f>
        <v>-</v>
      </c>
      <c r="G32" s="68">
        <f>$M$11</f>
        <v>10</v>
      </c>
      <c r="H32" s="67">
        <f t="shared" si="8"/>
        <v>39</v>
      </c>
      <c r="I32" s="65" t="str">
        <f>VLOOKUP($H32,'таблица гонки'!$A$5:$C$54,2,0)</f>
        <v>Караваева Мария</v>
      </c>
      <c r="J32" s="65" t="str">
        <f>VLOOKUP($H32,'таблица гонки'!$A$5:$C$54,3,0)</f>
        <v>Ингул Карт</v>
      </c>
      <c r="K32" s="77" t="str">
        <f>VLOOKUP($H32,'таблица гонки'!$A$5:$D$54,4,0)</f>
        <v>-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</row>
    <row r="33" spans="1:41">
      <c r="A33" s="68">
        <f>$M$12</f>
        <v>7</v>
      </c>
      <c r="B33" s="67">
        <f t="shared" si="9"/>
        <v>38</v>
      </c>
      <c r="C33" s="65" t="str">
        <f>VLOOKUP($B33,'таблица гонки'!$A$5:$C$54,2,0)</f>
        <v>Баламут Дмитрий</v>
      </c>
      <c r="D33" s="65" t="str">
        <f>VLOOKUP($B33,'таблица гонки'!$A$5:$C$54,3,0)</f>
        <v>Ингул Карт</v>
      </c>
      <c r="E33" s="77" t="str">
        <f>VLOOKUP($B33,'таблица гонки'!$A$5:$D$54,4,0)</f>
        <v>-</v>
      </c>
      <c r="G33" s="68">
        <f>$M$12</f>
        <v>7</v>
      </c>
      <c r="H33" s="67">
        <f t="shared" si="8"/>
        <v>3</v>
      </c>
      <c r="I33" s="65" t="str">
        <f>VLOOKUP($H33,'таблица гонки'!$A$5:$C$54,2,0)</f>
        <v>Загорулько Иван</v>
      </c>
      <c r="J33" s="65" t="str">
        <f>VLOOKUP($H33,'таблица гонки'!$A$5:$C$54,3,0)</f>
        <v>Crazy Karting</v>
      </c>
      <c r="K33" s="77" t="str">
        <f>VLOOKUP($H33,'таблица гонки'!$A$5:$D$54,4,0)</f>
        <v>-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</row>
    <row r="34" spans="1:41">
      <c r="A34" s="68">
        <f>$M$13</f>
        <v>6</v>
      </c>
      <c r="B34" s="67">
        <f t="shared" si="9"/>
        <v>6</v>
      </c>
      <c r="C34" s="65" t="str">
        <f>VLOOKUP($B34,'таблица гонки'!$A$5:$C$54,2,0)</f>
        <v>Толоченко Саша</v>
      </c>
      <c r="D34" s="65" t="str">
        <f>VLOOKUP($B34,'таблица гонки'!$A$5:$C$54,3,0)</f>
        <v>Crazy Karting</v>
      </c>
      <c r="E34" s="77">
        <f>VLOOKUP($B34,'таблица гонки'!$A$5:$D$54,4,0)</f>
        <v>17.5</v>
      </c>
      <c r="G34" s="68">
        <f>$M$13</f>
        <v>6</v>
      </c>
      <c r="H34" s="67">
        <f t="shared" si="8"/>
        <v>41</v>
      </c>
      <c r="I34" s="65" t="str">
        <f>VLOOKUP($H34,'таблица гонки'!$A$5:$C$54,2,0)</f>
        <v>Горбоконь Андрей</v>
      </c>
      <c r="J34" s="65" t="str">
        <f>VLOOKUP($H34,'таблица гонки'!$A$5:$C$54,3,0)</f>
        <v>Жажда</v>
      </c>
      <c r="K34" s="77" t="str">
        <f>VLOOKUP($H34,'таблица гонки'!$A$5:$D$54,4,0)</f>
        <v>-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</row>
    <row r="35" spans="1:41" ht="15.75">
      <c r="A35" s="62" t="s">
        <v>8</v>
      </c>
      <c r="B35" s="64"/>
      <c r="C35" s="62">
        <v>4</v>
      </c>
      <c r="G35" s="62" t="s">
        <v>8</v>
      </c>
      <c r="H35" s="64"/>
      <c r="I35" s="62">
        <v>17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</row>
    <row r="36" spans="1:41">
      <c r="A36" s="68">
        <f>$M$4</f>
        <v>5</v>
      </c>
      <c r="B36" s="67">
        <f>Q4</f>
        <v>36</v>
      </c>
      <c r="C36" s="65" t="str">
        <f>VLOOKUP($B36,'таблица гонки'!$A$5:$C$54,2,0)</f>
        <v>Наумов Евгений</v>
      </c>
      <c r="D36" s="65" t="str">
        <f>VLOOKUP($B36,'таблица гонки'!$A$5:$C$54,3,0)</f>
        <v>Ингул Карт</v>
      </c>
      <c r="E36" s="77">
        <f>VLOOKUP($B36,'таблица гонки'!$A$5:$D$54,4,0)</f>
        <v>10</v>
      </c>
      <c r="G36" s="68">
        <f>$M$4</f>
        <v>5</v>
      </c>
      <c r="H36" s="67">
        <f t="shared" ref="H36:H45" si="10">AD4</f>
        <v>37</v>
      </c>
      <c r="I36" s="65" t="str">
        <f>VLOOKUP($H36,'таблица гонки'!$A$5:$C$54,2,0)</f>
        <v>Зуев Иван</v>
      </c>
      <c r="J36" s="65" t="str">
        <f>VLOOKUP($H36,'таблица гонки'!$A$5:$C$54,3,0)</f>
        <v>Ингул Карт</v>
      </c>
      <c r="K36" s="77">
        <f>VLOOKUP($H36,'таблица гонки'!$A$5:$D$54,4,0)</f>
        <v>5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1">
      <c r="A37" s="68">
        <f>$M$5</f>
        <v>69</v>
      </c>
      <c r="B37" s="67">
        <f t="shared" ref="B37:B45" si="11">Q5</f>
        <v>23</v>
      </c>
      <c r="C37" s="65" t="str">
        <f>VLOOKUP($B37,'таблица гонки'!$A$5:$C$54,2,0)</f>
        <v>Хлопонин Андрей</v>
      </c>
      <c r="D37" s="65" t="str">
        <f>VLOOKUP($B37,'таблица гонки'!$A$5:$C$54,3,0)</f>
        <v>Жажда</v>
      </c>
      <c r="E37" s="77">
        <f>VLOOKUP($B37,'таблица гонки'!$A$5:$D$54,4,0)</f>
        <v>10</v>
      </c>
      <c r="G37" s="68">
        <f>$M$5</f>
        <v>69</v>
      </c>
      <c r="H37" s="67">
        <f t="shared" si="10"/>
        <v>21</v>
      </c>
      <c r="I37" s="65" t="str">
        <f>VLOOKUP($H37,'таблица гонки'!$A$5:$C$54,2,0)</f>
        <v>Пикулин Паша</v>
      </c>
      <c r="J37" s="65" t="str">
        <f>VLOOKUP($H37,'таблица гонки'!$A$5:$C$54,3,0)</f>
        <v>Жажда</v>
      </c>
      <c r="K37" s="77">
        <f>VLOOKUP($H37,'таблица гонки'!$A$5:$D$54,4,0)</f>
        <v>7.5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1:41">
      <c r="A38" s="68">
        <f>$M$6</f>
        <v>9</v>
      </c>
      <c r="B38" s="67">
        <f t="shared" si="11"/>
        <v>43</v>
      </c>
      <c r="C38" s="65" t="str">
        <f>VLOOKUP($B38,'таблица гонки'!$A$5:$C$54,2,0)</f>
        <v>Резанко Оля</v>
      </c>
      <c r="D38" s="65" t="str">
        <f>VLOOKUP($B38,'таблица гонки'!$A$5:$C$54,3,0)</f>
        <v>Жажда</v>
      </c>
      <c r="E38" s="77" t="str">
        <f>VLOOKUP($B38,'таблица гонки'!$A$5:$D$54,4,0)</f>
        <v>-</v>
      </c>
      <c r="G38" s="68">
        <f>$M$6</f>
        <v>9</v>
      </c>
      <c r="H38" s="67">
        <f t="shared" si="10"/>
        <v>4</v>
      </c>
      <c r="I38" s="65" t="str">
        <f>VLOOKUP($H38,'таблица гонки'!$A$5:$C$54,2,0)</f>
        <v>Переверзев Юра</v>
      </c>
      <c r="J38" s="65" t="str">
        <f>VLOOKUP($H38,'таблица гонки'!$A$5:$C$54,3,0)</f>
        <v>Crazy Karting</v>
      </c>
      <c r="K38" s="77">
        <f>VLOOKUP($H38,'таблица гонки'!$A$5:$D$54,4,0)</f>
        <v>2.5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</row>
    <row r="39" spans="1:41">
      <c r="A39" s="68">
        <f>$M$7</f>
        <v>13</v>
      </c>
      <c r="B39" s="67">
        <f t="shared" si="11"/>
        <v>13</v>
      </c>
      <c r="C39" s="65" t="str">
        <f>VLOOKUP($B39,'таблица гонки'!$A$5:$C$54,2,0)</f>
        <v>Ерофеев Дени</v>
      </c>
      <c r="D39" s="65" t="str">
        <f>VLOOKUP($B39,'таблица гонки'!$A$5:$C$54,3,0)</f>
        <v>Пионер</v>
      </c>
      <c r="E39" s="77" t="str">
        <f>VLOOKUP($B39,'таблица гонки'!$A$5:$D$54,4,0)</f>
        <v>-</v>
      </c>
      <c r="G39" s="68">
        <f>$M$7</f>
        <v>13</v>
      </c>
      <c r="H39" s="67">
        <f t="shared" si="10"/>
        <v>20</v>
      </c>
      <c r="I39" s="65" t="str">
        <f>VLOOKUP($H39,'таблица гонки'!$A$5:$C$54,2,0)</f>
        <v>Фалько Костя</v>
      </c>
      <c r="J39" s="65" t="str">
        <f>VLOOKUP($H39,'таблица гонки'!$A$5:$C$54,3,0)</f>
        <v>Пионер</v>
      </c>
      <c r="K39" s="77" t="str">
        <f>VLOOKUP($H39,'таблица гонки'!$A$5:$D$54,4,0)</f>
        <v>-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>
      <c r="A40" s="68">
        <f>$M$8</f>
        <v>1</v>
      </c>
      <c r="B40" s="67">
        <f t="shared" si="11"/>
        <v>5</v>
      </c>
      <c r="C40" s="65" t="str">
        <f>VLOOKUP($B40,'таблица гонки'!$A$5:$C$54,2,0)</f>
        <v>Назарчук Игорь</v>
      </c>
      <c r="D40" s="65" t="str">
        <f>VLOOKUP($B40,'таблица гонки'!$A$5:$C$54,3,0)</f>
        <v>Crazy Karting</v>
      </c>
      <c r="E40" s="77" t="str">
        <f>VLOOKUP($B40,'таблица гонки'!$A$5:$D$54,4,0)</f>
        <v>-</v>
      </c>
      <c r="G40" s="68">
        <f>$M$8</f>
        <v>1</v>
      </c>
      <c r="H40" s="67">
        <f t="shared" si="10"/>
        <v>34</v>
      </c>
      <c r="I40" s="65" t="str">
        <f>VLOOKUP($H40,'таблица гонки'!$A$5:$C$54,2,0)</f>
        <v>Геронимус Максим</v>
      </c>
      <c r="J40" s="65" t="str">
        <f>VLOOKUP($H40,'таблица гонки'!$A$5:$C$54,3,0)</f>
        <v>Ингул Карт</v>
      </c>
      <c r="K40" s="77">
        <f>VLOOKUP($H40,'таблица гонки'!$A$5:$D$54,4,0)</f>
        <v>10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</row>
    <row r="41" spans="1:41">
      <c r="A41" s="68">
        <f>$M$9</f>
        <v>33</v>
      </c>
      <c r="B41" s="67">
        <f t="shared" si="11"/>
        <v>46</v>
      </c>
      <c r="C41" s="65">
        <f>VLOOKUP($B41,'таблица гонки'!$A$5:$C$54,2,0)</f>
        <v>0</v>
      </c>
      <c r="D41" s="65">
        <f>VLOOKUP($B41,'таблица гонки'!$A$5:$C$54,3,0)</f>
        <v>0</v>
      </c>
      <c r="E41" s="77">
        <f>VLOOKUP($B41,'таблица гонки'!$A$5:$D$54,4,0)</f>
        <v>0</v>
      </c>
      <c r="G41" s="68">
        <f>$M$9</f>
        <v>33</v>
      </c>
      <c r="H41" s="67">
        <f t="shared" si="10"/>
        <v>42</v>
      </c>
      <c r="I41" s="65" t="str">
        <f>VLOOKUP($H41,'таблица гонки'!$A$5:$C$54,2,0)</f>
        <v>Лабинский Николай</v>
      </c>
      <c r="J41" s="65" t="str">
        <f>VLOOKUP($H41,'таблица гонки'!$A$5:$C$54,3,0)</f>
        <v>Жажда</v>
      </c>
      <c r="K41" s="77" t="str">
        <f>VLOOKUP($H41,'таблица гонки'!$A$5:$D$54,4,0)</f>
        <v>-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</row>
    <row r="42" spans="1:41">
      <c r="A42" s="68">
        <f>$M$10</f>
        <v>21</v>
      </c>
      <c r="B42" s="67">
        <f t="shared" si="11"/>
        <v>9</v>
      </c>
      <c r="C42" s="65" t="str">
        <f>VLOOKUP($B42,'таблица гонки'!$A$5:$C$54,2,0)</f>
        <v>Юрченко Вова</v>
      </c>
      <c r="D42" s="65" t="str">
        <f>VLOOKUP($B42,'таблица гонки'!$A$5:$C$54,3,0)</f>
        <v>Crazy Karting</v>
      </c>
      <c r="E42" s="77">
        <f>VLOOKUP($B42,'таблица гонки'!$A$5:$D$54,4,0)</f>
        <v>17.5</v>
      </c>
      <c r="G42" s="68">
        <f>$M$10</f>
        <v>21</v>
      </c>
      <c r="H42" s="67">
        <f t="shared" si="10"/>
        <v>7</v>
      </c>
      <c r="I42" s="65" t="str">
        <f>VLOOKUP($H42,'таблица гонки'!$A$5:$C$54,2,0)</f>
        <v xml:space="preserve">Конан </v>
      </c>
      <c r="J42" s="65" t="str">
        <f>VLOOKUP($H42,'таблица гонки'!$A$5:$C$54,3,0)</f>
        <v>Crazy Karting</v>
      </c>
      <c r="K42" s="77">
        <f>VLOOKUP($H42,'таблица гонки'!$A$5:$D$54,4,0)</f>
        <v>17.5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</row>
    <row r="43" spans="1:41">
      <c r="A43" s="68">
        <f>$M$11</f>
        <v>10</v>
      </c>
      <c r="B43" s="67">
        <f t="shared" si="11"/>
        <v>30</v>
      </c>
      <c r="C43" s="65" t="str">
        <f>VLOOKUP($B43,'таблица гонки'!$A$5:$C$54,2,0)</f>
        <v>Скобликов Влад</v>
      </c>
      <c r="D43" s="65" t="str">
        <f>VLOOKUP($B43,'таблица гонки'!$A$5:$C$54,3,0)</f>
        <v>Жажда</v>
      </c>
      <c r="E43" s="77" t="str">
        <f>VLOOKUP($B43,'таблица гонки'!$A$5:$D$54,4,0)</f>
        <v>-</v>
      </c>
      <c r="G43" s="68">
        <f>$M$11</f>
        <v>10</v>
      </c>
      <c r="H43" s="67">
        <f t="shared" si="10"/>
        <v>11</v>
      </c>
      <c r="I43" s="65" t="str">
        <f>VLOOKUP($H43,'таблица гонки'!$A$5:$C$54,2,0)</f>
        <v>Панферов Сергей</v>
      </c>
      <c r="J43" s="65" t="str">
        <f>VLOOKUP($H43,'таблица гонки'!$A$5:$C$54,3,0)</f>
        <v>Пионер</v>
      </c>
      <c r="K43" s="77">
        <f>VLOOKUP($H43,'таблица гонки'!$A$5:$D$54,4,0)</f>
        <v>12.5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</row>
    <row r="44" spans="1:41">
      <c r="A44" s="68">
        <f>$M$12</f>
        <v>7</v>
      </c>
      <c r="B44" s="67">
        <f t="shared" si="11"/>
        <v>18</v>
      </c>
      <c r="C44" s="65" t="str">
        <f>VLOOKUP($B44,'таблица гонки'!$A$5:$C$54,2,0)</f>
        <v>Котляр Алексей</v>
      </c>
      <c r="D44" s="65" t="str">
        <f>VLOOKUP($B44,'таблица гонки'!$A$5:$C$54,3,0)</f>
        <v>Пионер</v>
      </c>
      <c r="E44" s="77" t="str">
        <f>VLOOKUP($B44,'таблица гонки'!$A$5:$D$54,4,0)</f>
        <v>-</v>
      </c>
      <c r="G44" s="68">
        <f>$M$12</f>
        <v>7</v>
      </c>
      <c r="H44" s="67">
        <f t="shared" si="10"/>
        <v>47</v>
      </c>
      <c r="I44" s="65">
        <f>VLOOKUP($H44,'таблица гонки'!$A$5:$C$54,2,0)</f>
        <v>0</v>
      </c>
      <c r="J44" s="65">
        <f>VLOOKUP($H44,'таблица гонки'!$A$5:$C$54,3,0)</f>
        <v>0</v>
      </c>
      <c r="K44" s="77">
        <f>VLOOKUP($H44,'таблица гонки'!$A$5:$D$54,4,0)</f>
        <v>0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</row>
    <row r="45" spans="1:41">
      <c r="A45" s="68">
        <f>$M$13</f>
        <v>6</v>
      </c>
      <c r="B45" s="67">
        <f t="shared" si="11"/>
        <v>1</v>
      </c>
      <c r="C45" s="65" t="str">
        <f>VLOOKUP($B45,'таблица гонки'!$A$5:$C$54,2,0)</f>
        <v>Новиков Герман</v>
      </c>
      <c r="D45" s="65" t="str">
        <f>VLOOKUP($B45,'таблица гонки'!$A$5:$C$54,3,0)</f>
        <v>Crazy Karting</v>
      </c>
      <c r="E45" s="77">
        <f>VLOOKUP($B45,'таблица гонки'!$A$5:$D$54,4,0)</f>
        <v>20</v>
      </c>
      <c r="G45" s="68">
        <f>$M$13</f>
        <v>6</v>
      </c>
      <c r="H45" s="67">
        <f t="shared" si="10"/>
        <v>30</v>
      </c>
      <c r="I45" s="65" t="str">
        <f>VLOOKUP($H45,'таблица гонки'!$A$5:$C$54,2,0)</f>
        <v>Скобликов Влад</v>
      </c>
      <c r="J45" s="65" t="str">
        <f>VLOOKUP($H45,'таблица гонки'!$A$5:$C$54,3,0)</f>
        <v>Жажда</v>
      </c>
      <c r="K45" s="77" t="str">
        <f>VLOOKUP($H45,'таблица гонки'!$A$5:$D$54,4,0)</f>
        <v>-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</row>
    <row r="46" spans="1:41" ht="15.75">
      <c r="A46" s="62" t="s">
        <v>8</v>
      </c>
      <c r="B46" s="64"/>
      <c r="C46" s="62">
        <v>5</v>
      </c>
      <c r="G46" s="62" t="s">
        <v>8</v>
      </c>
      <c r="H46" s="64"/>
      <c r="I46" s="62">
        <v>18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</row>
    <row r="47" spans="1:41">
      <c r="A47" s="68">
        <f>$M$4</f>
        <v>5</v>
      </c>
      <c r="B47" s="67">
        <f>R4</f>
        <v>29</v>
      </c>
      <c r="C47" s="65" t="str">
        <f>VLOOKUP($B47,'таблица гонки'!$A$5:$C$54,2,0)</f>
        <v>Наум</v>
      </c>
      <c r="D47" s="65" t="str">
        <f>VLOOKUP($B47,'таблица гонки'!$A$5:$C$54,3,0)</f>
        <v>Жажда</v>
      </c>
      <c r="E47" s="77">
        <f>VLOOKUP($B47,'таблица гонки'!$A$5:$D$54,4,0)</f>
        <v>5</v>
      </c>
      <c r="G47" s="68">
        <f>$M$4</f>
        <v>5</v>
      </c>
      <c r="H47" s="67">
        <f t="shared" ref="H47:H56" si="12">AE4</f>
        <v>22</v>
      </c>
      <c r="I47" s="65" t="str">
        <f>VLOOKUP($H47,'таблица гонки'!$A$5:$C$54,2,0)</f>
        <v>Ткаченко Антон</v>
      </c>
      <c r="J47" s="65" t="str">
        <f>VLOOKUP($H47,'таблица гонки'!$A$5:$C$54,3,0)</f>
        <v>Жажда</v>
      </c>
      <c r="K47" s="77" t="str">
        <f>VLOOKUP($H47,'таблица гонки'!$A$5:$D$54,4,0)</f>
        <v>-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:41">
      <c r="A48" s="68">
        <f>$M$5</f>
        <v>69</v>
      </c>
      <c r="B48" s="67">
        <f t="shared" ref="B48:B56" si="13">R5</f>
        <v>8</v>
      </c>
      <c r="C48" s="65" t="str">
        <f>VLOOKUP($B48,'таблица гонки'!$A$5:$C$54,2,0)</f>
        <v>Терещенко Андрей</v>
      </c>
      <c r="D48" s="65" t="str">
        <f>VLOOKUP($B48,'таблица гонки'!$A$5:$C$54,3,0)</f>
        <v>Crazy Karting</v>
      </c>
      <c r="E48" s="77" t="str">
        <f>VLOOKUP($B48,'таблица гонки'!$A$5:$D$54,4,0)</f>
        <v>-</v>
      </c>
      <c r="G48" s="68">
        <f>$M$5</f>
        <v>69</v>
      </c>
      <c r="H48" s="67">
        <f t="shared" si="12"/>
        <v>6</v>
      </c>
      <c r="I48" s="65" t="str">
        <f>VLOOKUP($H48,'таблица гонки'!$A$5:$C$54,2,0)</f>
        <v>Толоченко Саша</v>
      </c>
      <c r="J48" s="65" t="str">
        <f>VLOOKUP($H48,'таблица гонки'!$A$5:$C$54,3,0)</f>
        <v>Crazy Karting</v>
      </c>
      <c r="K48" s="77">
        <f>VLOOKUP($H48,'таблица гонки'!$A$5:$D$54,4,0)</f>
        <v>17.5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</row>
    <row r="49" spans="1:41">
      <c r="A49" s="68">
        <f>$M$6</f>
        <v>9</v>
      </c>
      <c r="B49" s="67">
        <f t="shared" si="13"/>
        <v>16</v>
      </c>
      <c r="C49" s="65" t="str">
        <f>VLOOKUP($B49,'таблица гонки'!$A$5:$C$54,2,0)</f>
        <v>Звягин Григорий</v>
      </c>
      <c r="D49" s="65" t="str">
        <f>VLOOKUP($B49,'таблица гонки'!$A$5:$C$54,3,0)</f>
        <v>Пионер</v>
      </c>
      <c r="E49" s="77">
        <f>VLOOKUP($B49,'таблица гонки'!$A$5:$D$54,4,0)</f>
        <v>10</v>
      </c>
      <c r="G49" s="68">
        <f>$M$6</f>
        <v>9</v>
      </c>
      <c r="H49" s="67">
        <f t="shared" si="12"/>
        <v>31</v>
      </c>
      <c r="I49" s="65" t="str">
        <f>VLOOKUP($H49,'таблица гонки'!$A$5:$C$54,2,0)</f>
        <v>Пилатов Сергей</v>
      </c>
      <c r="J49" s="65" t="str">
        <f>VLOOKUP($H49,'таблица гонки'!$A$5:$C$54,3,0)</f>
        <v>Ингул Карт</v>
      </c>
      <c r="K49" s="77">
        <f>VLOOKUP($H49,'таблица гонки'!$A$5:$D$54,4,0)</f>
        <v>10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:41">
      <c r="A50" s="68">
        <f>$M$7</f>
        <v>13</v>
      </c>
      <c r="B50" s="67">
        <f t="shared" si="13"/>
        <v>39</v>
      </c>
      <c r="C50" s="65" t="str">
        <f>VLOOKUP($B50,'таблица гонки'!$A$5:$C$54,2,0)</f>
        <v>Караваева Мария</v>
      </c>
      <c r="D50" s="65" t="str">
        <f>VLOOKUP($B50,'таблица гонки'!$A$5:$C$54,3,0)</f>
        <v>Ингул Карт</v>
      </c>
      <c r="E50" s="77" t="str">
        <f>VLOOKUP($B50,'таблица гонки'!$A$5:$D$54,4,0)</f>
        <v>-</v>
      </c>
      <c r="G50" s="68">
        <f>$M$7</f>
        <v>13</v>
      </c>
      <c r="H50" s="67">
        <f t="shared" si="12"/>
        <v>49</v>
      </c>
      <c r="I50" s="65">
        <f>VLOOKUP($H50,'таблица гонки'!$A$5:$C$54,2,0)</f>
        <v>0</v>
      </c>
      <c r="J50" s="65">
        <f>VLOOKUP($H50,'таблица гонки'!$A$5:$C$54,3,0)</f>
        <v>0</v>
      </c>
      <c r="K50" s="77">
        <f>VLOOKUP($H50,'таблица гонки'!$A$5:$D$54,4,0)</f>
        <v>0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1:41">
      <c r="A51" s="68">
        <f>$M$8</f>
        <v>1</v>
      </c>
      <c r="B51" s="67">
        <f t="shared" si="13"/>
        <v>17</v>
      </c>
      <c r="C51" s="65" t="str">
        <f>VLOOKUP($B51,'таблица гонки'!$A$5:$C$54,2,0)</f>
        <v>Гончаров Алексей</v>
      </c>
      <c r="D51" s="65" t="str">
        <f>VLOOKUP($B51,'таблица гонки'!$A$5:$C$54,3,0)</f>
        <v>Пионер</v>
      </c>
      <c r="E51" s="77">
        <f>VLOOKUP($B51,'таблица гонки'!$A$5:$D$54,4,0)</f>
        <v>7.5</v>
      </c>
      <c r="G51" s="68">
        <f>$M$8</f>
        <v>1</v>
      </c>
      <c r="H51" s="67">
        <f t="shared" si="12"/>
        <v>29</v>
      </c>
      <c r="I51" s="65" t="str">
        <f>VLOOKUP($H51,'таблица гонки'!$A$5:$C$54,2,0)</f>
        <v>Наум</v>
      </c>
      <c r="J51" s="65" t="str">
        <f>VLOOKUP($H51,'таблица гонки'!$A$5:$C$54,3,0)</f>
        <v>Жажда</v>
      </c>
      <c r="K51" s="77">
        <f>VLOOKUP($H51,'таблица гонки'!$A$5:$D$54,4,0)</f>
        <v>5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1:41">
      <c r="A52" s="68">
        <f>$M$9</f>
        <v>33</v>
      </c>
      <c r="B52" s="67">
        <f t="shared" si="13"/>
        <v>40</v>
      </c>
      <c r="C52" s="65" t="str">
        <f>VLOOKUP($B52,'таблица гонки'!$A$5:$C$54,2,0)</f>
        <v>Белозор Виталий</v>
      </c>
      <c r="D52" s="65" t="str">
        <f>VLOOKUP($B52,'таблица гонки'!$A$5:$C$54,3,0)</f>
        <v>Ингул Карт</v>
      </c>
      <c r="E52" s="77">
        <f>VLOOKUP($B52,'таблица гонки'!$A$5:$D$54,4,0)</f>
        <v>7.5</v>
      </c>
      <c r="G52" s="68">
        <f>$M$9</f>
        <v>33</v>
      </c>
      <c r="H52" s="67">
        <f t="shared" si="12"/>
        <v>14</v>
      </c>
      <c r="I52" s="65" t="str">
        <f>VLOOKUP($H52,'таблица гонки'!$A$5:$C$54,2,0)</f>
        <v>Лящук Евгений</v>
      </c>
      <c r="J52" s="65" t="str">
        <f>VLOOKUP($H52,'таблица гонки'!$A$5:$C$54,3,0)</f>
        <v>Пионер</v>
      </c>
      <c r="K52" s="77">
        <f>VLOOKUP($H52,'таблица гонки'!$A$5:$D$54,4,0)</f>
        <v>5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1:41">
      <c r="A53" s="68">
        <f>$M$10</f>
        <v>21</v>
      </c>
      <c r="B53" s="67">
        <f t="shared" si="13"/>
        <v>48</v>
      </c>
      <c r="C53" s="65">
        <f>VLOOKUP($B53,'таблица гонки'!$A$5:$C$54,2,0)</f>
        <v>0</v>
      </c>
      <c r="D53" s="65">
        <f>VLOOKUP($B53,'таблица гонки'!$A$5:$C$54,3,0)</f>
        <v>0</v>
      </c>
      <c r="E53" s="77">
        <f>VLOOKUP($B53,'таблица гонки'!$A$5:$D$54,4,0)</f>
        <v>0</v>
      </c>
      <c r="G53" s="68">
        <f>$M$10</f>
        <v>21</v>
      </c>
      <c r="H53" s="67">
        <f t="shared" si="12"/>
        <v>43</v>
      </c>
      <c r="I53" s="65" t="str">
        <f>VLOOKUP($H53,'таблица гонки'!$A$5:$C$54,2,0)</f>
        <v>Резанко Оля</v>
      </c>
      <c r="J53" s="65" t="str">
        <f>VLOOKUP($H53,'таблица гонки'!$A$5:$C$54,3,0)</f>
        <v>Жажда</v>
      </c>
      <c r="K53" s="77" t="str">
        <f>VLOOKUP($H53,'таблица гонки'!$A$5:$D$54,4,0)</f>
        <v>-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1:41">
      <c r="A54" s="68">
        <f>$M$11</f>
        <v>10</v>
      </c>
      <c r="B54" s="67">
        <f t="shared" si="13"/>
        <v>10</v>
      </c>
      <c r="C54" s="65" t="str">
        <f>VLOOKUP($B54,'таблица гонки'!$A$5:$C$54,2,0)</f>
        <v>Лантушенко Игорь</v>
      </c>
      <c r="D54" s="65" t="str">
        <f>VLOOKUP($B54,'таблица гонки'!$A$5:$C$54,3,0)</f>
        <v>Жажда</v>
      </c>
      <c r="E54" s="77" t="str">
        <f>VLOOKUP($B54,'таблица гонки'!$A$5:$D$54,4,0)</f>
        <v>-</v>
      </c>
      <c r="G54" s="68">
        <f>$M$11</f>
        <v>10</v>
      </c>
      <c r="H54" s="67">
        <f t="shared" si="12"/>
        <v>2</v>
      </c>
      <c r="I54" s="65" t="str">
        <f>VLOOKUP($H54,'таблица гонки'!$A$5:$C$54,2,0)</f>
        <v>Паненко Женя</v>
      </c>
      <c r="J54" s="65" t="str">
        <f>VLOOKUP($H54,'таблица гонки'!$A$5:$C$54,3,0)</f>
        <v>Crazy Karting</v>
      </c>
      <c r="K54" s="77" t="str">
        <f>VLOOKUP($H54,'таблица гонки'!$A$5:$D$54,4,0)</f>
        <v>-</v>
      </c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</row>
    <row r="55" spans="1:41">
      <c r="A55" s="68">
        <f>$M$12</f>
        <v>7</v>
      </c>
      <c r="B55" s="67">
        <f t="shared" si="13"/>
        <v>28</v>
      </c>
      <c r="C55" s="65" t="str">
        <f>VLOOKUP($B55,'таблица гонки'!$A$5:$C$54,2,0)</f>
        <v>Шутка Виталий</v>
      </c>
      <c r="D55" s="65" t="str">
        <f>VLOOKUP($B55,'таблица гонки'!$A$5:$C$54,3,0)</f>
        <v>Жажда</v>
      </c>
      <c r="E55" s="77" t="str">
        <f>VLOOKUP($B55,'таблица гонки'!$A$5:$D$54,4,0)</f>
        <v>-</v>
      </c>
      <c r="G55" s="68">
        <f>$M$12</f>
        <v>7</v>
      </c>
      <c r="H55" s="67">
        <f t="shared" si="12"/>
        <v>16</v>
      </c>
      <c r="I55" s="65" t="str">
        <f>VLOOKUP($H55,'таблица гонки'!$A$5:$C$54,2,0)</f>
        <v>Звягин Григорий</v>
      </c>
      <c r="J55" s="65" t="str">
        <f>VLOOKUP($H55,'таблица гонки'!$A$5:$C$54,3,0)</f>
        <v>Пионер</v>
      </c>
      <c r="K55" s="77">
        <f>VLOOKUP($H55,'таблица гонки'!$A$5:$D$54,4,0)</f>
        <v>10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</row>
    <row r="56" spans="1:41">
      <c r="A56" s="68">
        <f>$M$13</f>
        <v>6</v>
      </c>
      <c r="B56" s="67">
        <f t="shared" si="13"/>
        <v>33</v>
      </c>
      <c r="C56" s="65" t="str">
        <f>VLOOKUP($B56,'таблица гонки'!$A$5:$C$54,2,0)</f>
        <v>Гринь Александр</v>
      </c>
      <c r="D56" s="65" t="str">
        <f>VLOOKUP($B56,'таблица гонки'!$A$5:$C$54,3,0)</f>
        <v>Ингул Карт</v>
      </c>
      <c r="E56" s="77" t="str">
        <f>VLOOKUP($B56,'таблица гонки'!$A$5:$D$54,4,0)</f>
        <v>-</v>
      </c>
      <c r="G56" s="68">
        <f>$M$13</f>
        <v>6</v>
      </c>
      <c r="H56" s="67">
        <f t="shared" si="12"/>
        <v>35</v>
      </c>
      <c r="I56" s="65" t="str">
        <f>VLOOKUP($H56,'таблица гонки'!$A$5:$C$54,2,0)</f>
        <v>Ольховский Владислав</v>
      </c>
      <c r="J56" s="65" t="str">
        <f>VLOOKUP($H56,'таблица гонки'!$A$5:$C$54,3,0)</f>
        <v>Ингул Карт</v>
      </c>
      <c r="K56" s="77" t="str">
        <f>VLOOKUP($H56,'таблица гонки'!$A$5:$D$54,4,0)</f>
        <v>-</v>
      </c>
    </row>
    <row r="57" spans="1:41" ht="15.75">
      <c r="A57" s="62" t="s">
        <v>8</v>
      </c>
      <c r="B57" s="64"/>
      <c r="C57" s="62">
        <v>6</v>
      </c>
      <c r="G57" s="62" t="s">
        <v>8</v>
      </c>
      <c r="H57" s="64"/>
      <c r="I57" s="62">
        <v>19</v>
      </c>
    </row>
    <row r="58" spans="1:41">
      <c r="A58" s="68">
        <f>$M$4</f>
        <v>5</v>
      </c>
      <c r="B58" s="67">
        <f>S4</f>
        <v>44</v>
      </c>
      <c r="C58" s="65" t="str">
        <f>VLOOKUP($B58,'таблица гонки'!$A$5:$C$54,2,0)</f>
        <v>Лихошерст Алексей</v>
      </c>
      <c r="D58" s="65" t="str">
        <f>VLOOKUP($B58,'таблица гонки'!$A$5:$C$54,3,0)</f>
        <v>Жажда</v>
      </c>
      <c r="E58" s="77">
        <f>VLOOKUP($B58,'таблица гонки'!$A$5:$D$54,4,0)</f>
        <v>17.5</v>
      </c>
      <c r="G58" s="68">
        <f>$M$4</f>
        <v>5</v>
      </c>
      <c r="H58" s="67">
        <f t="shared" ref="H58:H67" si="14">AF4</f>
        <v>50</v>
      </c>
      <c r="I58" s="65">
        <f>VLOOKUP($H58,'таблица гонки'!$A$5:$C$54,2,0)</f>
        <v>0</v>
      </c>
      <c r="J58" s="65">
        <f>VLOOKUP($H58,'таблица гонки'!$A$5:$C$54,3,0)</f>
        <v>0</v>
      </c>
      <c r="K58" s="77">
        <f>VLOOKUP($H58,'таблица гонки'!$A$5:$D$54,4,0)</f>
        <v>0</v>
      </c>
    </row>
    <row r="59" spans="1:41">
      <c r="A59" s="68">
        <f>$M$5</f>
        <v>69</v>
      </c>
      <c r="B59" s="67">
        <f t="shared" ref="B59:B67" si="15">S5</f>
        <v>4</v>
      </c>
      <c r="C59" s="65" t="str">
        <f>VLOOKUP($B59,'таблица гонки'!$A$5:$C$54,2,0)</f>
        <v>Переверзев Юра</v>
      </c>
      <c r="D59" s="65" t="str">
        <f>VLOOKUP($B59,'таблица гонки'!$A$5:$C$54,3,0)</f>
        <v>Crazy Karting</v>
      </c>
      <c r="E59" s="77">
        <f>VLOOKUP($B59,'таблица гонки'!$A$5:$D$54,4,0)</f>
        <v>2.5</v>
      </c>
      <c r="G59" s="68">
        <f>$M$5</f>
        <v>69</v>
      </c>
      <c r="H59" s="67">
        <f t="shared" si="14"/>
        <v>33</v>
      </c>
      <c r="I59" s="65" t="str">
        <f>VLOOKUP($H59,'таблица гонки'!$A$5:$C$54,2,0)</f>
        <v>Гринь Александр</v>
      </c>
      <c r="J59" s="65" t="str">
        <f>VLOOKUP($H59,'таблица гонки'!$A$5:$C$54,3,0)</f>
        <v>Ингул Карт</v>
      </c>
      <c r="K59" s="77" t="str">
        <f>VLOOKUP($H59,'таблица гонки'!$A$5:$D$54,4,0)</f>
        <v>-</v>
      </c>
    </row>
    <row r="60" spans="1:41">
      <c r="A60" s="68">
        <f>$M$6</f>
        <v>9</v>
      </c>
      <c r="B60" s="67">
        <f t="shared" si="15"/>
        <v>25</v>
      </c>
      <c r="C60" s="65" t="str">
        <f>VLOOKUP($B60,'таблица гонки'!$A$5:$C$54,2,0)</f>
        <v>Манило Денис</v>
      </c>
      <c r="D60" s="65" t="str">
        <f>VLOOKUP($B60,'таблица гонки'!$A$5:$C$54,3,0)</f>
        <v>Жажда</v>
      </c>
      <c r="E60" s="77" t="str">
        <f>VLOOKUP($B60,'таблица гонки'!$A$5:$D$54,4,0)</f>
        <v>-</v>
      </c>
      <c r="G60" s="68">
        <f>$M$6</f>
        <v>9</v>
      </c>
      <c r="H60" s="67">
        <f t="shared" si="14"/>
        <v>27</v>
      </c>
      <c r="I60" s="65" t="str">
        <f>VLOOKUP($H60,'таблица гонки'!$A$5:$C$54,2,0)</f>
        <v>Гаврилюк Олег</v>
      </c>
      <c r="J60" s="65" t="str">
        <f>VLOOKUP($H60,'таблица гонки'!$A$5:$C$54,3,0)</f>
        <v>Жажда</v>
      </c>
      <c r="K60" s="77">
        <f>VLOOKUP($H60,'таблица гонки'!$A$5:$D$54,4,0)</f>
        <v>10</v>
      </c>
    </row>
    <row r="61" spans="1:41">
      <c r="A61" s="68">
        <f>$M$7</f>
        <v>13</v>
      </c>
      <c r="B61" s="67">
        <f t="shared" si="15"/>
        <v>14</v>
      </c>
      <c r="C61" s="65" t="str">
        <f>VLOOKUP($B61,'таблица гонки'!$A$5:$C$54,2,0)</f>
        <v>Лящук Евгений</v>
      </c>
      <c r="D61" s="65" t="str">
        <f>VLOOKUP($B61,'таблица гонки'!$A$5:$C$54,3,0)</f>
        <v>Пионер</v>
      </c>
      <c r="E61" s="77">
        <f>VLOOKUP($B61,'таблица гонки'!$A$5:$D$54,4,0)</f>
        <v>5</v>
      </c>
      <c r="G61" s="68">
        <f>$M$7</f>
        <v>13</v>
      </c>
      <c r="H61" s="67">
        <f t="shared" si="14"/>
        <v>5</v>
      </c>
      <c r="I61" s="65" t="str">
        <f>VLOOKUP($H61,'таблица гонки'!$A$5:$C$54,2,0)</f>
        <v>Назарчук Игорь</v>
      </c>
      <c r="J61" s="65" t="str">
        <f>VLOOKUP($H61,'таблица гонки'!$A$5:$C$54,3,0)</f>
        <v>Crazy Karting</v>
      </c>
      <c r="K61" s="77" t="str">
        <f>VLOOKUP($H61,'таблица гонки'!$A$5:$D$54,4,0)</f>
        <v>-</v>
      </c>
    </row>
    <row r="62" spans="1:41">
      <c r="A62" s="68">
        <f>$M$8</f>
        <v>1</v>
      </c>
      <c r="B62" s="67">
        <f t="shared" si="15"/>
        <v>31</v>
      </c>
      <c r="C62" s="65" t="str">
        <f>VLOOKUP($B62,'таблица гонки'!$A$5:$C$54,2,0)</f>
        <v>Пилатов Сергей</v>
      </c>
      <c r="D62" s="65" t="str">
        <f>VLOOKUP($B62,'таблица гонки'!$A$5:$C$54,3,0)</f>
        <v>Ингул Карт</v>
      </c>
      <c r="E62" s="77">
        <f>VLOOKUP($B62,'таблица гонки'!$A$5:$D$54,4,0)</f>
        <v>10</v>
      </c>
      <c r="G62" s="68">
        <f>$M$8</f>
        <v>1</v>
      </c>
      <c r="H62" s="67">
        <f t="shared" si="14"/>
        <v>44</v>
      </c>
      <c r="I62" s="65" t="str">
        <f>VLOOKUP($H62,'таблица гонки'!$A$5:$C$54,2,0)</f>
        <v>Лихошерст Алексей</v>
      </c>
      <c r="J62" s="65" t="str">
        <f>VLOOKUP($H62,'таблица гонки'!$A$5:$C$54,3,0)</f>
        <v>Жажда</v>
      </c>
      <c r="K62" s="77">
        <f>VLOOKUP($H62,'таблица гонки'!$A$5:$D$54,4,0)</f>
        <v>17.5</v>
      </c>
    </row>
    <row r="63" spans="1:41">
      <c r="A63" s="68">
        <f>$M$9</f>
        <v>33</v>
      </c>
      <c r="B63" s="67">
        <f t="shared" si="15"/>
        <v>47</v>
      </c>
      <c r="C63" s="65">
        <f>VLOOKUP($B63,'таблица гонки'!$A$5:$C$54,2,0)</f>
        <v>0</v>
      </c>
      <c r="D63" s="65">
        <f>VLOOKUP($B63,'таблица гонки'!$A$5:$C$54,3,0)</f>
        <v>0</v>
      </c>
      <c r="E63" s="77">
        <f>VLOOKUP($B63,'таблица гонки'!$A$5:$D$54,4,0)</f>
        <v>0</v>
      </c>
      <c r="G63" s="68">
        <f>$M$9</f>
        <v>33</v>
      </c>
      <c r="H63" s="67">
        <f t="shared" si="14"/>
        <v>15</v>
      </c>
      <c r="I63" s="65" t="str">
        <f>VLOOKUP($H63,'таблица гонки'!$A$5:$C$54,2,0)</f>
        <v>Кравчонок Александр</v>
      </c>
      <c r="J63" s="65" t="str">
        <f>VLOOKUP($H63,'таблица гонки'!$A$5:$C$54,3,0)</f>
        <v>Пионер</v>
      </c>
      <c r="K63" s="77">
        <f>VLOOKUP($H63,'таблица гонки'!$A$5:$D$54,4,0)</f>
        <v>10</v>
      </c>
    </row>
    <row r="64" spans="1:41">
      <c r="A64" s="68">
        <f>$M$10</f>
        <v>21</v>
      </c>
      <c r="B64" s="67">
        <f t="shared" si="15"/>
        <v>6</v>
      </c>
      <c r="C64" s="65" t="str">
        <f>VLOOKUP($B64,'таблица гонки'!$A$5:$C$54,2,0)</f>
        <v>Толоченко Саша</v>
      </c>
      <c r="D64" s="65" t="str">
        <f>VLOOKUP($B64,'таблица гонки'!$A$5:$C$54,3,0)</f>
        <v>Crazy Karting</v>
      </c>
      <c r="E64" s="77">
        <f>VLOOKUP($B64,'таблица гонки'!$A$5:$D$54,4,0)</f>
        <v>17.5</v>
      </c>
      <c r="G64" s="68">
        <f>$M$10</f>
        <v>21</v>
      </c>
      <c r="H64" s="67">
        <f t="shared" si="14"/>
        <v>25</v>
      </c>
      <c r="I64" s="65" t="str">
        <f>VLOOKUP($H64,'таблица гонки'!$A$5:$C$54,2,0)</f>
        <v>Манило Денис</v>
      </c>
      <c r="J64" s="65" t="str">
        <f>VLOOKUP($H64,'таблица гонки'!$A$5:$C$54,3,0)</f>
        <v>Жажда</v>
      </c>
      <c r="K64" s="77" t="str">
        <f>VLOOKUP($H64,'таблица гонки'!$A$5:$D$54,4,0)</f>
        <v>-</v>
      </c>
    </row>
    <row r="65" spans="1:11">
      <c r="A65" s="68">
        <f>$M$11</f>
        <v>10</v>
      </c>
      <c r="B65" s="67">
        <f t="shared" si="15"/>
        <v>32</v>
      </c>
      <c r="C65" s="65" t="str">
        <f>VLOOKUP($B65,'таблица гонки'!$A$5:$C$54,2,0)</f>
        <v>Кублицкий Виктор</v>
      </c>
      <c r="D65" s="65" t="str">
        <f>VLOOKUP($B65,'таблица гонки'!$A$5:$C$54,3,0)</f>
        <v>Ингул Карт</v>
      </c>
      <c r="E65" s="77">
        <f>VLOOKUP($B65,'таблица гонки'!$A$5:$D$54,4,0)</f>
        <v>12.5</v>
      </c>
      <c r="G65" s="68">
        <f>$M$11</f>
        <v>10</v>
      </c>
      <c r="H65" s="67">
        <f t="shared" si="14"/>
        <v>45</v>
      </c>
      <c r="I65" s="65" t="str">
        <f>VLOOKUP($H65,'таблица гонки'!$A$5:$C$54,2,0)</f>
        <v>Джемула Сергей</v>
      </c>
      <c r="J65" s="65" t="str">
        <f>VLOOKUP($H65,'таблица гонки'!$A$5:$C$54,3,0)</f>
        <v>Жажда</v>
      </c>
      <c r="K65" s="77" t="str">
        <f>VLOOKUP($H65,'таблица гонки'!$A$5:$D$54,4,0)</f>
        <v>-</v>
      </c>
    </row>
    <row r="66" spans="1:11">
      <c r="A66" s="68">
        <f>$M$12</f>
        <v>7</v>
      </c>
      <c r="B66" s="67">
        <f t="shared" si="15"/>
        <v>22</v>
      </c>
      <c r="C66" s="65" t="str">
        <f>VLOOKUP($B66,'таблица гонки'!$A$5:$C$54,2,0)</f>
        <v>Ткаченко Антон</v>
      </c>
      <c r="D66" s="65" t="str">
        <f>VLOOKUP($B66,'таблица гонки'!$A$5:$C$54,3,0)</f>
        <v>Жажда</v>
      </c>
      <c r="E66" s="77" t="str">
        <f>VLOOKUP($B66,'таблица гонки'!$A$5:$D$54,4,0)</f>
        <v>-</v>
      </c>
      <c r="G66" s="68">
        <f>$M$12</f>
        <v>7</v>
      </c>
      <c r="H66" s="67">
        <f t="shared" si="14"/>
        <v>32</v>
      </c>
      <c r="I66" s="65" t="str">
        <f>VLOOKUP($H66,'таблица гонки'!$A$5:$C$54,2,0)</f>
        <v>Кублицкий Виктор</v>
      </c>
      <c r="J66" s="65" t="str">
        <f>VLOOKUP($H66,'таблица гонки'!$A$5:$C$54,3,0)</f>
        <v>Ингул Карт</v>
      </c>
      <c r="K66" s="77">
        <f>VLOOKUP($H66,'таблица гонки'!$A$5:$D$54,4,0)</f>
        <v>12.5</v>
      </c>
    </row>
    <row r="67" spans="1:11">
      <c r="A67" s="68">
        <f>$M$13</f>
        <v>6</v>
      </c>
      <c r="B67" s="67">
        <f t="shared" si="15"/>
        <v>12</v>
      </c>
      <c r="C67" s="65" t="str">
        <f>VLOOKUP($B67,'таблица гонки'!$A$5:$C$54,2,0)</f>
        <v>Якименко Александр</v>
      </c>
      <c r="D67" s="65" t="str">
        <f>VLOOKUP($B67,'таблица гонки'!$A$5:$C$54,3,0)</f>
        <v>Пионер</v>
      </c>
      <c r="E67" s="77" t="str">
        <f>VLOOKUP($B67,'таблица гонки'!$A$5:$D$54,4,0)</f>
        <v>-</v>
      </c>
      <c r="G67" s="68">
        <f>$M$13</f>
        <v>6</v>
      </c>
      <c r="H67" s="67">
        <f t="shared" si="14"/>
        <v>13</v>
      </c>
      <c r="I67" s="65" t="str">
        <f>VLOOKUP($H67,'таблица гонки'!$A$5:$C$54,2,0)</f>
        <v>Ерофеев Дени</v>
      </c>
      <c r="J67" s="65" t="str">
        <f>VLOOKUP($H67,'таблица гонки'!$A$5:$C$54,3,0)</f>
        <v>Пионер</v>
      </c>
      <c r="K67" s="77" t="str">
        <f>VLOOKUP($H67,'таблица гонки'!$A$5:$D$54,4,0)</f>
        <v>-</v>
      </c>
    </row>
    <row r="68" spans="1:11" ht="15.75">
      <c r="A68" s="62" t="s">
        <v>8</v>
      </c>
      <c r="B68" s="64"/>
      <c r="C68" s="62">
        <v>7</v>
      </c>
      <c r="G68" s="62" t="s">
        <v>8</v>
      </c>
      <c r="H68" s="64"/>
      <c r="I68" s="62">
        <v>20</v>
      </c>
    </row>
    <row r="69" spans="1:11">
      <c r="A69" s="68">
        <f>$M$4</f>
        <v>5</v>
      </c>
      <c r="B69" s="67">
        <f>T4</f>
        <v>13</v>
      </c>
      <c r="C69" s="65" t="str">
        <f>VLOOKUP($B69,'таблица гонки'!$A$5:$C$54,2,0)</f>
        <v>Ерофеев Дени</v>
      </c>
      <c r="D69" s="65" t="str">
        <f>VLOOKUP($B69,'таблица гонки'!$A$5:$C$54,3,0)</f>
        <v>Пионер</v>
      </c>
      <c r="E69" s="77" t="str">
        <f>VLOOKUP($B69,'таблица гонки'!$A$5:$D$54,4,0)</f>
        <v>-</v>
      </c>
      <c r="G69" s="68">
        <f>$M$4</f>
        <v>5</v>
      </c>
      <c r="H69" s="67">
        <f>AG4</f>
        <v>9</v>
      </c>
      <c r="I69" s="65" t="str">
        <f>VLOOKUP($H69,'таблица гонки'!$A$5:$C$54,2,0)</f>
        <v>Юрченко Вова</v>
      </c>
      <c r="J69" s="65" t="str">
        <f>VLOOKUP($H69,'таблица гонки'!$A$5:$C$54,3,0)</f>
        <v>Crazy Karting</v>
      </c>
      <c r="K69" s="77">
        <f>VLOOKUP($H69,'таблица гонки'!$A$5:$D$54,4,0)</f>
        <v>17.5</v>
      </c>
    </row>
    <row r="70" spans="1:11">
      <c r="A70" s="68">
        <f>$M$5</f>
        <v>69</v>
      </c>
      <c r="B70" s="67">
        <f t="shared" ref="B70:B78" si="16">T5</f>
        <v>24</v>
      </c>
      <c r="C70" s="65" t="str">
        <f>VLOOKUP($B70,'таблица гонки'!$A$5:$C$54,2,0)</f>
        <v>Стецык Сергей</v>
      </c>
      <c r="D70" s="65" t="str">
        <f>VLOOKUP($B70,'таблица гонки'!$A$5:$C$54,3,0)</f>
        <v>Жажда</v>
      </c>
      <c r="E70" s="77">
        <f>VLOOKUP($B70,'таблица гонки'!$A$5:$D$54,4,0)</f>
        <v>10</v>
      </c>
      <c r="G70" s="68">
        <f>$M$5</f>
        <v>69</v>
      </c>
      <c r="H70" s="67">
        <f t="shared" ref="H70:H78" si="17">AG5</f>
        <v>19</v>
      </c>
      <c r="I70" s="65" t="str">
        <f>VLOOKUP($H70,'таблица гонки'!$A$5:$C$54,2,0)</f>
        <v>Харчекно Артем</v>
      </c>
      <c r="J70" s="65" t="str">
        <f>VLOOKUP($H70,'таблица гонки'!$A$5:$C$54,3,0)</f>
        <v>Пионер</v>
      </c>
      <c r="K70" s="77" t="str">
        <f>VLOOKUP($H70,'таблица гонки'!$A$5:$D$54,4,0)</f>
        <v>-</v>
      </c>
    </row>
    <row r="71" spans="1:11">
      <c r="A71" s="68">
        <f>$M$6</f>
        <v>9</v>
      </c>
      <c r="B71" s="67">
        <f t="shared" si="16"/>
        <v>48</v>
      </c>
      <c r="C71" s="65">
        <f>VLOOKUP($B71,'таблица гонки'!$A$5:$C$54,2,0)</f>
        <v>0</v>
      </c>
      <c r="D71" s="65">
        <f>VLOOKUP($B71,'таблица гонки'!$A$5:$C$54,3,0)</f>
        <v>0</v>
      </c>
      <c r="E71" s="77">
        <f>VLOOKUP($B71,'таблица гонки'!$A$5:$D$54,4,0)</f>
        <v>0</v>
      </c>
      <c r="G71" s="68">
        <f>$M$6</f>
        <v>9</v>
      </c>
      <c r="H71" s="67">
        <f t="shared" si="17"/>
        <v>12</v>
      </c>
      <c r="I71" s="65" t="str">
        <f>VLOOKUP($H71,'таблица гонки'!$A$5:$C$54,2,0)</f>
        <v>Якименко Александр</v>
      </c>
      <c r="J71" s="65" t="str">
        <f>VLOOKUP($H71,'таблица гонки'!$A$5:$C$54,3,0)</f>
        <v>Пионер</v>
      </c>
      <c r="K71" s="77" t="str">
        <f>VLOOKUP($H71,'таблица гонки'!$A$5:$D$54,4,0)</f>
        <v>-</v>
      </c>
    </row>
    <row r="72" spans="1:11">
      <c r="A72" s="68">
        <f>$M$7</f>
        <v>13</v>
      </c>
      <c r="B72" s="67">
        <f t="shared" si="16"/>
        <v>1</v>
      </c>
      <c r="C72" s="65" t="str">
        <f>VLOOKUP($B72,'таблица гонки'!$A$5:$C$54,2,0)</f>
        <v>Новиков Герман</v>
      </c>
      <c r="D72" s="65" t="str">
        <f>VLOOKUP($B72,'таблица гонки'!$A$5:$C$54,3,0)</f>
        <v>Crazy Karting</v>
      </c>
      <c r="E72" s="77">
        <f>VLOOKUP($B72,'таблица гонки'!$A$5:$D$54,4,0)</f>
        <v>20</v>
      </c>
      <c r="G72" s="68">
        <f>$M$7</f>
        <v>13</v>
      </c>
      <c r="H72" s="67">
        <f t="shared" si="17"/>
        <v>46</v>
      </c>
      <c r="I72" s="65">
        <f>VLOOKUP($H72,'таблица гонки'!$A$5:$C$54,2,0)</f>
        <v>0</v>
      </c>
      <c r="J72" s="65">
        <f>VLOOKUP($H72,'таблица гонки'!$A$5:$C$54,3,0)</f>
        <v>0</v>
      </c>
      <c r="K72" s="77">
        <f>VLOOKUP($H72,'таблица гонки'!$A$5:$D$54,4,0)</f>
        <v>0</v>
      </c>
    </row>
    <row r="73" spans="1:11">
      <c r="A73" s="68">
        <f>$M$8</f>
        <v>1</v>
      </c>
      <c r="B73" s="67">
        <f t="shared" si="16"/>
        <v>21</v>
      </c>
      <c r="C73" s="65" t="str">
        <f>VLOOKUP($B73,'таблица гонки'!$A$5:$C$54,2,0)</f>
        <v>Пикулин Паша</v>
      </c>
      <c r="D73" s="65" t="str">
        <f>VLOOKUP($B73,'таблица гонки'!$A$5:$C$54,3,0)</f>
        <v>Жажда</v>
      </c>
      <c r="E73" s="77">
        <f>VLOOKUP($B73,'таблица гонки'!$A$5:$D$54,4,0)</f>
        <v>7.5</v>
      </c>
      <c r="G73" s="68">
        <f>$M$8</f>
        <v>1</v>
      </c>
      <c r="H73" s="67">
        <f t="shared" si="17"/>
        <v>36</v>
      </c>
      <c r="I73" s="65" t="str">
        <f>VLOOKUP($H73,'таблица гонки'!$A$5:$C$54,2,0)</f>
        <v>Наумов Евгений</v>
      </c>
      <c r="J73" s="65" t="str">
        <f>VLOOKUP($H73,'таблица гонки'!$A$5:$C$54,3,0)</f>
        <v>Ингул Карт</v>
      </c>
      <c r="K73" s="77">
        <f>VLOOKUP($H73,'таблица гонки'!$A$5:$D$54,4,0)</f>
        <v>10</v>
      </c>
    </row>
    <row r="74" spans="1:11">
      <c r="A74" s="68">
        <f>$M$9</f>
        <v>33</v>
      </c>
      <c r="B74" s="67">
        <f t="shared" si="16"/>
        <v>35</v>
      </c>
      <c r="C74" s="65" t="str">
        <f>VLOOKUP($B74,'таблица гонки'!$A$5:$C$54,2,0)</f>
        <v>Ольховский Владислав</v>
      </c>
      <c r="D74" s="65" t="str">
        <f>VLOOKUP($B74,'таблица гонки'!$A$5:$C$54,3,0)</f>
        <v>Ингул Карт</v>
      </c>
      <c r="E74" s="77" t="str">
        <f>VLOOKUP($B74,'таблица гонки'!$A$5:$D$54,4,0)</f>
        <v>-</v>
      </c>
      <c r="G74" s="68">
        <f>$M$9</f>
        <v>33</v>
      </c>
      <c r="H74" s="67">
        <f t="shared" si="17"/>
        <v>10</v>
      </c>
      <c r="I74" s="65" t="str">
        <f>VLOOKUP($H74,'таблица гонки'!$A$5:$C$54,2,0)</f>
        <v>Лантушенко Игорь</v>
      </c>
      <c r="J74" s="65" t="str">
        <f>VLOOKUP($H74,'таблица гонки'!$A$5:$C$54,3,0)</f>
        <v>Жажда</v>
      </c>
      <c r="K74" s="77" t="str">
        <f>VLOOKUP($H74,'таблица гонки'!$A$5:$D$54,4,0)</f>
        <v>-</v>
      </c>
    </row>
    <row r="75" spans="1:11">
      <c r="A75" s="68">
        <f>$M$10</f>
        <v>21</v>
      </c>
      <c r="B75" s="67">
        <f t="shared" si="16"/>
        <v>42</v>
      </c>
      <c r="C75" s="65" t="str">
        <f>VLOOKUP($B75,'таблица гонки'!$A$5:$C$54,2,0)</f>
        <v>Лабинский Николай</v>
      </c>
      <c r="D75" s="65" t="str">
        <f>VLOOKUP($B75,'таблица гонки'!$A$5:$C$54,3,0)</f>
        <v>Жажда</v>
      </c>
      <c r="E75" s="77" t="str">
        <f>VLOOKUP($B75,'таблица гонки'!$A$5:$D$54,4,0)</f>
        <v>-</v>
      </c>
      <c r="G75" s="68">
        <f>$M$10</f>
        <v>21</v>
      </c>
      <c r="H75" s="67">
        <f t="shared" si="17"/>
        <v>40</v>
      </c>
      <c r="I75" s="65" t="str">
        <f>VLOOKUP($H75,'таблица гонки'!$A$5:$C$54,2,0)</f>
        <v>Белозор Виталий</v>
      </c>
      <c r="J75" s="65" t="str">
        <f>VLOOKUP($H75,'таблица гонки'!$A$5:$C$54,3,0)</f>
        <v>Ингул Карт</v>
      </c>
      <c r="K75" s="77">
        <f>VLOOKUP($H75,'таблица гонки'!$A$5:$D$54,4,0)</f>
        <v>7.5</v>
      </c>
    </row>
    <row r="76" spans="1:11">
      <c r="A76" s="68">
        <f>$M$11</f>
        <v>10</v>
      </c>
      <c r="B76" s="67">
        <f t="shared" si="16"/>
        <v>16</v>
      </c>
      <c r="C76" s="65" t="str">
        <f>VLOOKUP($B76,'таблица гонки'!$A$5:$C$54,2,0)</f>
        <v>Звягин Григорий</v>
      </c>
      <c r="D76" s="65" t="str">
        <f>VLOOKUP($B76,'таблица гонки'!$A$5:$C$54,3,0)</f>
        <v>Пионер</v>
      </c>
      <c r="E76" s="77">
        <f>VLOOKUP($B76,'таблица гонки'!$A$5:$D$54,4,0)</f>
        <v>10</v>
      </c>
      <c r="G76" s="68">
        <f>$M$11</f>
        <v>10</v>
      </c>
      <c r="H76" s="67">
        <f t="shared" si="17"/>
        <v>26</v>
      </c>
      <c r="I76" s="65" t="str">
        <f>VLOOKUP($H76,'таблица гонки'!$A$5:$C$54,2,0)</f>
        <v>Онащук Максим</v>
      </c>
      <c r="J76" s="65" t="str">
        <f>VLOOKUP($H76,'таблица гонки'!$A$5:$C$54,3,0)</f>
        <v>Жажда</v>
      </c>
      <c r="K76" s="77" t="str">
        <f>VLOOKUP($H76,'таблица гонки'!$A$5:$D$54,4,0)</f>
        <v>-</v>
      </c>
    </row>
    <row r="77" spans="1:11">
      <c r="A77" s="68">
        <f>$M$12</f>
        <v>7</v>
      </c>
      <c r="B77" s="67">
        <f t="shared" si="16"/>
        <v>5</v>
      </c>
      <c r="C77" s="65" t="str">
        <f>VLOOKUP($B77,'таблица гонки'!$A$5:$C$54,2,0)</f>
        <v>Назарчук Игорь</v>
      </c>
      <c r="D77" s="65" t="str">
        <f>VLOOKUP($B77,'таблица гонки'!$A$5:$C$54,3,0)</f>
        <v>Crazy Karting</v>
      </c>
      <c r="E77" s="77" t="str">
        <f>VLOOKUP($B77,'таблица гонки'!$A$5:$D$54,4,0)</f>
        <v>-</v>
      </c>
      <c r="G77" s="68">
        <f>$M$12</f>
        <v>7</v>
      </c>
      <c r="H77" s="67">
        <f t="shared" si="17"/>
        <v>24</v>
      </c>
      <c r="I77" s="65" t="str">
        <f>VLOOKUP($H77,'таблица гонки'!$A$5:$C$54,2,0)</f>
        <v>Стецык Сергей</v>
      </c>
      <c r="J77" s="65" t="str">
        <f>VLOOKUP($H77,'таблица гонки'!$A$5:$C$54,3,0)</f>
        <v>Жажда</v>
      </c>
      <c r="K77" s="77">
        <f>VLOOKUP($H77,'таблица гонки'!$A$5:$D$54,4,0)</f>
        <v>10</v>
      </c>
    </row>
    <row r="78" spans="1:11">
      <c r="A78" s="68">
        <f>$M$13</f>
        <v>6</v>
      </c>
      <c r="B78" s="67">
        <f t="shared" si="16"/>
        <v>40</v>
      </c>
      <c r="C78" s="65" t="str">
        <f>VLOOKUP($B78,'таблица гонки'!$A$5:$C$54,2,0)</f>
        <v>Белозор Виталий</v>
      </c>
      <c r="D78" s="65" t="str">
        <f>VLOOKUP($B78,'таблица гонки'!$A$5:$C$54,3,0)</f>
        <v>Ингул Карт</v>
      </c>
      <c r="E78" s="77">
        <f>VLOOKUP($B78,'таблица гонки'!$A$5:$D$54,4,0)</f>
        <v>7.5</v>
      </c>
      <c r="G78" s="68">
        <f>$M$13</f>
        <v>6</v>
      </c>
      <c r="H78" s="67">
        <f t="shared" si="17"/>
        <v>1</v>
      </c>
      <c r="I78" s="65" t="str">
        <f>VLOOKUP($H78,'таблица гонки'!$A$5:$C$54,2,0)</f>
        <v>Новиков Герман</v>
      </c>
      <c r="J78" s="65" t="str">
        <f>VLOOKUP($H78,'таблица гонки'!$A$5:$C$54,3,0)</f>
        <v>Crazy Karting</v>
      </c>
      <c r="K78" s="77">
        <f>VLOOKUP($H78,'таблица гонки'!$A$5:$D$54,4,0)</f>
        <v>20</v>
      </c>
    </row>
    <row r="79" spans="1:11" ht="15.75">
      <c r="A79" s="62" t="s">
        <v>8</v>
      </c>
      <c r="B79" s="64"/>
      <c r="C79" s="62">
        <v>8</v>
      </c>
      <c r="G79" s="62" t="s">
        <v>8</v>
      </c>
      <c r="H79" s="64"/>
      <c r="I79" s="62">
        <v>21</v>
      </c>
    </row>
    <row r="80" spans="1:11">
      <c r="A80" s="68">
        <f>$M$4</f>
        <v>5</v>
      </c>
      <c r="B80" s="67">
        <f>U4</f>
        <v>2</v>
      </c>
      <c r="C80" s="65" t="str">
        <f>VLOOKUP($B80,'таблица гонки'!$A$5:$C$54,2,0)</f>
        <v>Паненко Женя</v>
      </c>
      <c r="D80" s="65" t="str">
        <f>VLOOKUP($B80,'таблица гонки'!$A$5:$C$54,3,0)</f>
        <v>Crazy Karting</v>
      </c>
      <c r="E80" s="77" t="str">
        <f>VLOOKUP($B80,'таблица гонки'!$A$5:$D$54,4,0)</f>
        <v>-</v>
      </c>
      <c r="G80" s="68">
        <f>$M$4</f>
        <v>5</v>
      </c>
      <c r="H80" s="67">
        <f>AH4</f>
        <v>7</v>
      </c>
      <c r="I80" s="65" t="str">
        <f>VLOOKUP($H80,'таблица гонки'!$A$5:$C$54,2,0)</f>
        <v xml:space="preserve">Конан </v>
      </c>
      <c r="J80" s="65" t="str">
        <f>VLOOKUP($H80,'таблица гонки'!$A$5:$C$54,3,0)</f>
        <v>Crazy Karting</v>
      </c>
      <c r="K80" s="77">
        <f>VLOOKUP($H80,'таблица гонки'!$A$5:$D$54,4,0)</f>
        <v>17.5</v>
      </c>
    </row>
    <row r="81" spans="1:11">
      <c r="A81" s="68">
        <f>$M$5</f>
        <v>69</v>
      </c>
      <c r="B81" s="67">
        <f t="shared" ref="B81:B89" si="18">U5</f>
        <v>38</v>
      </c>
      <c r="C81" s="65" t="str">
        <f>VLOOKUP($B81,'таблица гонки'!$A$5:$C$54,2,0)</f>
        <v>Баламут Дмитрий</v>
      </c>
      <c r="D81" s="65" t="str">
        <f>VLOOKUP($B81,'таблица гонки'!$A$5:$C$54,3,0)</f>
        <v>Ингул Карт</v>
      </c>
      <c r="E81" s="77" t="str">
        <f>VLOOKUP($B81,'таблица гонки'!$A$5:$D$54,4,0)</f>
        <v>-</v>
      </c>
      <c r="G81" s="68">
        <f>$M$5</f>
        <v>69</v>
      </c>
      <c r="H81" s="67">
        <f t="shared" ref="H81:H89" si="19">AH5</f>
        <v>14</v>
      </c>
      <c r="I81" s="65" t="str">
        <f>VLOOKUP($H81,'таблица гонки'!$A$5:$C$54,2,0)</f>
        <v>Лящук Евгений</v>
      </c>
      <c r="J81" s="65" t="str">
        <f>VLOOKUP($H81,'таблица гонки'!$A$5:$C$54,3,0)</f>
        <v>Пионер</v>
      </c>
      <c r="K81" s="77">
        <f>VLOOKUP($H81,'таблица гонки'!$A$5:$D$54,4,0)</f>
        <v>5</v>
      </c>
    </row>
    <row r="82" spans="1:11">
      <c r="A82" s="68">
        <f>$M$6</f>
        <v>9</v>
      </c>
      <c r="B82" s="67">
        <f t="shared" si="18"/>
        <v>18</v>
      </c>
      <c r="C82" s="65" t="str">
        <f>VLOOKUP($B82,'таблица гонки'!$A$5:$C$54,2,0)</f>
        <v>Котляр Алексей</v>
      </c>
      <c r="D82" s="65" t="str">
        <f>VLOOKUP($B82,'таблица гонки'!$A$5:$C$54,3,0)</f>
        <v>Пионер</v>
      </c>
      <c r="E82" s="77" t="str">
        <f>VLOOKUP($B82,'таблица гонки'!$A$5:$D$54,4,0)</f>
        <v>-</v>
      </c>
      <c r="G82" s="68">
        <f>$M$6</f>
        <v>9</v>
      </c>
      <c r="H82" s="67">
        <f t="shared" si="19"/>
        <v>21</v>
      </c>
      <c r="I82" s="65" t="str">
        <f>VLOOKUP($H82,'таблица гонки'!$A$5:$C$54,2,0)</f>
        <v>Пикулин Паша</v>
      </c>
      <c r="J82" s="65" t="str">
        <f>VLOOKUP($H82,'таблица гонки'!$A$5:$C$54,3,0)</f>
        <v>Жажда</v>
      </c>
      <c r="K82" s="77">
        <f>VLOOKUP($H82,'таблица гонки'!$A$5:$D$54,4,0)</f>
        <v>7.5</v>
      </c>
    </row>
    <row r="83" spans="1:11">
      <c r="A83" s="68">
        <f>$M$7</f>
        <v>13</v>
      </c>
      <c r="B83" s="67">
        <f t="shared" si="18"/>
        <v>30</v>
      </c>
      <c r="C83" s="65" t="str">
        <f>VLOOKUP($B83,'таблица гонки'!$A$5:$C$54,2,0)</f>
        <v>Скобликов Влад</v>
      </c>
      <c r="D83" s="65" t="str">
        <f>VLOOKUP($B83,'таблица гонки'!$A$5:$C$54,3,0)</f>
        <v>Жажда</v>
      </c>
      <c r="E83" s="77" t="str">
        <f>VLOOKUP($B83,'таблица гонки'!$A$5:$D$54,4,0)</f>
        <v>-</v>
      </c>
      <c r="G83" s="68">
        <f>$M$7</f>
        <v>13</v>
      </c>
      <c r="H83" s="67">
        <f t="shared" si="19"/>
        <v>47</v>
      </c>
      <c r="I83" s="65">
        <f>VLOOKUP($H83,'таблица гонки'!$A$5:$C$54,2,0)</f>
        <v>0</v>
      </c>
      <c r="J83" s="65">
        <f>VLOOKUP($H83,'таблица гонки'!$A$5:$C$54,3,0)</f>
        <v>0</v>
      </c>
      <c r="K83" s="77">
        <f>VLOOKUP($H83,'таблица гонки'!$A$5:$D$54,4,0)</f>
        <v>0</v>
      </c>
    </row>
    <row r="84" spans="1:11">
      <c r="A84" s="68">
        <f>$M$8</f>
        <v>1</v>
      </c>
      <c r="B84" s="67">
        <f t="shared" si="18"/>
        <v>50</v>
      </c>
      <c r="C84" s="65">
        <f>VLOOKUP($B84,'таблица гонки'!$A$5:$C$54,2,0)</f>
        <v>0</v>
      </c>
      <c r="D84" s="65">
        <f>VLOOKUP($B84,'таблица гонки'!$A$5:$C$54,3,0)</f>
        <v>0</v>
      </c>
      <c r="E84" s="77">
        <f>VLOOKUP($B84,'таблица гонки'!$A$5:$D$54,4,0)</f>
        <v>0</v>
      </c>
      <c r="G84" s="68">
        <f>$M$8</f>
        <v>1</v>
      </c>
      <c r="H84" s="67">
        <f t="shared" si="19"/>
        <v>33</v>
      </c>
      <c r="I84" s="65" t="str">
        <f>VLOOKUP($H84,'таблица гонки'!$A$5:$C$54,2,0)</f>
        <v>Гринь Александр</v>
      </c>
      <c r="J84" s="65" t="str">
        <f>VLOOKUP($H84,'таблица гонки'!$A$5:$C$54,3,0)</f>
        <v>Ингул Карт</v>
      </c>
      <c r="K84" s="77" t="str">
        <f>VLOOKUP($H84,'таблица гонки'!$A$5:$D$54,4,0)</f>
        <v>-</v>
      </c>
    </row>
    <row r="85" spans="1:11">
      <c r="A85" s="68">
        <f>$M$9</f>
        <v>33</v>
      </c>
      <c r="B85" s="67">
        <f t="shared" si="18"/>
        <v>26</v>
      </c>
      <c r="C85" s="65" t="str">
        <f>VLOOKUP($B85,'таблица гонки'!$A$5:$C$54,2,0)</f>
        <v>Онащук Максим</v>
      </c>
      <c r="D85" s="65" t="str">
        <f>VLOOKUP($B85,'таблица гонки'!$A$5:$C$54,3,0)</f>
        <v>Жажда</v>
      </c>
      <c r="E85" s="77" t="str">
        <f>VLOOKUP($B85,'таблица гонки'!$A$5:$D$54,4,0)</f>
        <v>-</v>
      </c>
      <c r="G85" s="68">
        <f>$M$9</f>
        <v>33</v>
      </c>
      <c r="H85" s="67">
        <f t="shared" si="19"/>
        <v>25</v>
      </c>
      <c r="I85" s="65" t="str">
        <f>VLOOKUP($H85,'таблица гонки'!$A$5:$C$54,2,0)</f>
        <v>Манило Денис</v>
      </c>
      <c r="J85" s="65" t="str">
        <f>VLOOKUP($H85,'таблица гонки'!$A$5:$C$54,3,0)</f>
        <v>Жажда</v>
      </c>
      <c r="K85" s="77" t="str">
        <f>VLOOKUP($H85,'таблица гонки'!$A$5:$D$54,4,0)</f>
        <v>-</v>
      </c>
    </row>
    <row r="86" spans="1:11">
      <c r="A86" s="68">
        <f>$M$10</f>
        <v>21</v>
      </c>
      <c r="B86" s="67">
        <f t="shared" si="18"/>
        <v>33</v>
      </c>
      <c r="C86" s="65" t="str">
        <f>VLOOKUP($B86,'таблица гонки'!$A$5:$C$54,2,0)</f>
        <v>Гринь Александр</v>
      </c>
      <c r="D86" s="65" t="str">
        <f>VLOOKUP($B86,'таблица гонки'!$A$5:$C$54,3,0)</f>
        <v>Ингул Карт</v>
      </c>
      <c r="E86" s="77" t="str">
        <f>VLOOKUP($B86,'таблица гонки'!$A$5:$D$54,4,0)</f>
        <v>-</v>
      </c>
      <c r="G86" s="68">
        <f>$M$10</f>
        <v>21</v>
      </c>
      <c r="H86" s="67">
        <f t="shared" si="19"/>
        <v>37</v>
      </c>
      <c r="I86" s="65" t="str">
        <f>VLOOKUP($H86,'таблица гонки'!$A$5:$C$54,2,0)</f>
        <v>Зуев Иван</v>
      </c>
      <c r="J86" s="65" t="str">
        <f>VLOOKUP($H86,'таблица гонки'!$A$5:$C$54,3,0)</f>
        <v>Ингул Карт</v>
      </c>
      <c r="K86" s="77">
        <f>VLOOKUP($H86,'таблица гонки'!$A$5:$D$54,4,0)</f>
        <v>5</v>
      </c>
    </row>
    <row r="87" spans="1:11">
      <c r="A87" s="68">
        <f>$M$11</f>
        <v>10</v>
      </c>
      <c r="B87" s="67">
        <f t="shared" si="18"/>
        <v>8</v>
      </c>
      <c r="C87" s="65" t="str">
        <f>VLOOKUP($B87,'таблица гонки'!$A$5:$C$54,2,0)</f>
        <v>Терещенко Андрей</v>
      </c>
      <c r="D87" s="65" t="str">
        <f>VLOOKUP($B87,'таблица гонки'!$A$5:$C$54,3,0)</f>
        <v>Crazy Karting</v>
      </c>
      <c r="E87" s="77" t="str">
        <f>VLOOKUP($B87,'таблица гонки'!$A$5:$D$54,4,0)</f>
        <v>-</v>
      </c>
      <c r="G87" s="68">
        <f>$M$11</f>
        <v>10</v>
      </c>
      <c r="H87" s="67">
        <f t="shared" si="19"/>
        <v>5</v>
      </c>
      <c r="I87" s="65" t="str">
        <f>VLOOKUP($H87,'таблица гонки'!$A$5:$C$54,2,0)</f>
        <v>Назарчук Игорь</v>
      </c>
      <c r="J87" s="65" t="str">
        <f>VLOOKUP($H87,'таблица гонки'!$A$5:$C$54,3,0)</f>
        <v>Crazy Karting</v>
      </c>
      <c r="K87" s="77" t="str">
        <f>VLOOKUP($H87,'таблица гонки'!$A$5:$D$54,4,0)</f>
        <v>-</v>
      </c>
    </row>
    <row r="88" spans="1:11">
      <c r="A88" s="68">
        <f>$M$12</f>
        <v>7</v>
      </c>
      <c r="B88" s="67">
        <f t="shared" si="18"/>
        <v>19</v>
      </c>
      <c r="C88" s="65" t="str">
        <f>VLOOKUP($B88,'таблица гонки'!$A$5:$C$54,2,0)</f>
        <v>Харчекно Артем</v>
      </c>
      <c r="D88" s="65" t="str">
        <f>VLOOKUP($B88,'таблица гонки'!$A$5:$C$54,3,0)</f>
        <v>Пионер</v>
      </c>
      <c r="E88" s="77" t="str">
        <f>VLOOKUP($B88,'таблица гонки'!$A$5:$D$54,4,0)</f>
        <v>-</v>
      </c>
      <c r="G88" s="68">
        <f>$M$12</f>
        <v>7</v>
      </c>
      <c r="H88" s="67">
        <f t="shared" si="19"/>
        <v>42</v>
      </c>
      <c r="I88" s="65" t="str">
        <f>VLOOKUP($H88,'таблица гонки'!$A$5:$C$54,2,0)</f>
        <v>Лабинский Николай</v>
      </c>
      <c r="J88" s="65" t="str">
        <f>VLOOKUP($H88,'таблица гонки'!$A$5:$C$54,3,0)</f>
        <v>Жажда</v>
      </c>
      <c r="K88" s="77" t="str">
        <f>VLOOKUP($H88,'таблица гонки'!$A$5:$D$54,4,0)</f>
        <v>-</v>
      </c>
    </row>
    <row r="89" spans="1:11">
      <c r="A89" s="68">
        <f>$M$13</f>
        <v>6</v>
      </c>
      <c r="B89" s="67">
        <f t="shared" si="18"/>
        <v>43</v>
      </c>
      <c r="C89" s="65" t="str">
        <f>VLOOKUP($B89,'таблица гонки'!$A$5:$C$54,2,0)</f>
        <v>Резанко Оля</v>
      </c>
      <c r="D89" s="65" t="str">
        <f>VLOOKUP($B89,'таблица гонки'!$A$5:$C$54,3,0)</f>
        <v>Жажда</v>
      </c>
      <c r="E89" s="77" t="str">
        <f>VLOOKUP($B89,'таблица гонки'!$A$5:$D$54,4,0)</f>
        <v>-</v>
      </c>
      <c r="G89" s="68">
        <f>$M$13</f>
        <v>6</v>
      </c>
      <c r="H89" s="67">
        <f t="shared" si="19"/>
        <v>11</v>
      </c>
      <c r="I89" s="65" t="str">
        <f>VLOOKUP($H89,'таблица гонки'!$A$5:$C$54,2,0)</f>
        <v>Панферов Сергей</v>
      </c>
      <c r="J89" s="65" t="str">
        <f>VLOOKUP($H89,'таблица гонки'!$A$5:$C$54,3,0)</f>
        <v>Пионер</v>
      </c>
      <c r="K89" s="77">
        <f>VLOOKUP($H89,'таблица гонки'!$A$5:$D$54,4,0)</f>
        <v>12.5</v>
      </c>
    </row>
    <row r="90" spans="1:11" ht="15.75">
      <c r="A90" s="62" t="s">
        <v>8</v>
      </c>
      <c r="B90" s="64"/>
      <c r="C90" s="62">
        <v>9</v>
      </c>
      <c r="G90" s="62" t="s">
        <v>8</v>
      </c>
      <c r="H90" s="64"/>
      <c r="I90" s="62">
        <v>22</v>
      </c>
    </row>
    <row r="91" spans="1:11">
      <c r="A91" s="68">
        <f>$M$4</f>
        <v>5</v>
      </c>
      <c r="B91" s="67">
        <f>V4</f>
        <v>34</v>
      </c>
      <c r="C91" s="65" t="str">
        <f>VLOOKUP($B91,'таблица гонки'!$A$5:$C$54,2,0)</f>
        <v>Геронимус Максим</v>
      </c>
      <c r="D91" s="65" t="str">
        <f>VLOOKUP($B91,'таблица гонки'!$A$5:$C$54,3,0)</f>
        <v>Ингул Карт</v>
      </c>
      <c r="E91" s="77">
        <f>VLOOKUP($B91,'таблица гонки'!$A$5:$D$54,4,0)</f>
        <v>10</v>
      </c>
      <c r="G91" s="68">
        <f>$M$4</f>
        <v>5</v>
      </c>
      <c r="H91" s="67">
        <f>AI4</f>
        <v>45</v>
      </c>
      <c r="I91" s="65" t="str">
        <f>VLOOKUP($H91,'таблица гонки'!$A$5:$C$54,2,0)</f>
        <v>Джемула Сергей</v>
      </c>
      <c r="J91" s="65" t="str">
        <f>VLOOKUP($H91,'таблица гонки'!$A$5:$C$54,3,0)</f>
        <v>Жажда</v>
      </c>
      <c r="K91" s="77" t="str">
        <f>VLOOKUP($H91,'таблица гонки'!$A$5:$D$54,4,0)</f>
        <v>-</v>
      </c>
    </row>
    <row r="92" spans="1:11">
      <c r="A92" s="68">
        <f>$M$5</f>
        <v>69</v>
      </c>
      <c r="B92" s="67">
        <f t="shared" ref="B92:B100" si="20">V5</f>
        <v>46</v>
      </c>
      <c r="C92" s="65">
        <f>VLOOKUP($B92,'таблица гонки'!$A$5:$C$54,2,0)</f>
        <v>0</v>
      </c>
      <c r="D92" s="65">
        <f>VLOOKUP($B92,'таблица гонки'!$A$5:$C$54,3,0)</f>
        <v>0</v>
      </c>
      <c r="E92" s="77">
        <f>VLOOKUP($B92,'таблица гонки'!$A$5:$D$54,4,0)</f>
        <v>0</v>
      </c>
      <c r="G92" s="68">
        <f>$M$5</f>
        <v>69</v>
      </c>
      <c r="H92" s="67">
        <f t="shared" ref="H92:H100" si="21">AI5</f>
        <v>49</v>
      </c>
      <c r="I92" s="65">
        <f>VLOOKUP($H92,'таблица гонки'!$A$5:$C$54,2,0)</f>
        <v>0</v>
      </c>
      <c r="J92" s="65">
        <f>VLOOKUP($H92,'таблица гонки'!$A$5:$C$54,3,0)</f>
        <v>0</v>
      </c>
      <c r="K92" s="77">
        <f>VLOOKUP($H92,'таблица гонки'!$A$5:$D$54,4,0)</f>
        <v>0</v>
      </c>
    </row>
    <row r="93" spans="1:11">
      <c r="A93" s="68">
        <f>$M$6</f>
        <v>9</v>
      </c>
      <c r="B93" s="67">
        <f t="shared" si="20"/>
        <v>37</v>
      </c>
      <c r="C93" s="65" t="str">
        <f>VLOOKUP($B93,'таблица гонки'!$A$5:$C$54,2,0)</f>
        <v>Зуев Иван</v>
      </c>
      <c r="D93" s="65" t="str">
        <f>VLOOKUP($B93,'таблица гонки'!$A$5:$C$54,3,0)</f>
        <v>Ингул Карт</v>
      </c>
      <c r="E93" s="77">
        <f>VLOOKUP($B93,'таблица гонки'!$A$5:$D$54,4,0)</f>
        <v>5</v>
      </c>
      <c r="G93" s="68">
        <f>$M$6</f>
        <v>9</v>
      </c>
      <c r="H93" s="67">
        <f t="shared" si="21"/>
        <v>19</v>
      </c>
      <c r="I93" s="65" t="str">
        <f>VLOOKUP($H93,'таблица гонки'!$A$5:$C$54,2,0)</f>
        <v>Харчекно Артем</v>
      </c>
      <c r="J93" s="65" t="str">
        <f>VLOOKUP($H93,'таблица гонки'!$A$5:$C$54,3,0)</f>
        <v>Пионер</v>
      </c>
      <c r="K93" s="77" t="str">
        <f>VLOOKUP($H93,'таблица гонки'!$A$5:$D$54,4,0)</f>
        <v>-</v>
      </c>
    </row>
    <row r="94" spans="1:11">
      <c r="A94" s="68">
        <f>$M$7</f>
        <v>13</v>
      </c>
      <c r="B94" s="67">
        <f t="shared" si="20"/>
        <v>10</v>
      </c>
      <c r="C94" s="65" t="str">
        <f>VLOOKUP($B94,'таблица гонки'!$A$5:$C$54,2,0)</f>
        <v>Лантушенко Игорь</v>
      </c>
      <c r="D94" s="65" t="str">
        <f>VLOOKUP($B94,'таблица гонки'!$A$5:$C$54,3,0)</f>
        <v>Жажда</v>
      </c>
      <c r="E94" s="77" t="str">
        <f>VLOOKUP($B94,'таблица гонки'!$A$5:$D$54,4,0)</f>
        <v>-</v>
      </c>
      <c r="G94" s="68">
        <f>$M$7</f>
        <v>13</v>
      </c>
      <c r="H94" s="67">
        <f t="shared" si="21"/>
        <v>34</v>
      </c>
      <c r="I94" s="65" t="str">
        <f>VLOOKUP($H94,'таблица гонки'!$A$5:$C$54,2,0)</f>
        <v>Геронимус Максим</v>
      </c>
      <c r="J94" s="65" t="str">
        <f>VLOOKUP($H94,'таблица гонки'!$A$5:$C$54,3,0)</f>
        <v>Ингул Карт</v>
      </c>
      <c r="K94" s="77">
        <f>VLOOKUP($H94,'таблица гонки'!$A$5:$D$54,4,0)</f>
        <v>10</v>
      </c>
    </row>
    <row r="95" spans="1:11">
      <c r="A95" s="68">
        <f>$M$8</f>
        <v>1</v>
      </c>
      <c r="B95" s="67">
        <f t="shared" si="20"/>
        <v>9</v>
      </c>
      <c r="C95" s="65" t="str">
        <f>VLOOKUP($B95,'таблица гонки'!$A$5:$C$54,2,0)</f>
        <v>Юрченко Вова</v>
      </c>
      <c r="D95" s="65" t="str">
        <f>VLOOKUP($B95,'таблица гонки'!$A$5:$C$54,3,0)</f>
        <v>Crazy Karting</v>
      </c>
      <c r="E95" s="77">
        <f>VLOOKUP($B95,'таблица гонки'!$A$5:$D$54,4,0)</f>
        <v>17.5</v>
      </c>
      <c r="G95" s="68">
        <f>$M$8</f>
        <v>1</v>
      </c>
      <c r="H95" s="67">
        <f t="shared" si="21"/>
        <v>1</v>
      </c>
      <c r="I95" s="65" t="str">
        <f>VLOOKUP($H95,'таблица гонки'!$A$5:$C$54,2,0)</f>
        <v>Новиков Герман</v>
      </c>
      <c r="J95" s="65" t="str">
        <f>VLOOKUP($H95,'таблица гонки'!$A$5:$C$54,3,0)</f>
        <v>Crazy Karting</v>
      </c>
      <c r="K95" s="77">
        <f>VLOOKUP($H95,'таблица гонки'!$A$5:$D$54,4,0)</f>
        <v>20</v>
      </c>
    </row>
    <row r="96" spans="1:11">
      <c r="A96" s="68">
        <f>$M$9</f>
        <v>33</v>
      </c>
      <c r="B96" s="67">
        <f t="shared" si="20"/>
        <v>11</v>
      </c>
      <c r="C96" s="65" t="str">
        <f>VLOOKUP($B96,'таблица гонки'!$A$5:$C$54,2,0)</f>
        <v>Панферов Сергей</v>
      </c>
      <c r="D96" s="65" t="str">
        <f>VLOOKUP($B96,'таблица гонки'!$A$5:$C$54,3,0)</f>
        <v>Пионер</v>
      </c>
      <c r="E96" s="77">
        <f>VLOOKUP($B96,'таблица гонки'!$A$5:$D$54,4,0)</f>
        <v>12.5</v>
      </c>
      <c r="G96" s="68">
        <f>$M$9</f>
        <v>33</v>
      </c>
      <c r="H96" s="67">
        <f t="shared" si="21"/>
        <v>43</v>
      </c>
      <c r="I96" s="65" t="str">
        <f>VLOOKUP($H96,'таблица гонки'!$A$5:$C$54,2,0)</f>
        <v>Резанко Оля</v>
      </c>
      <c r="J96" s="65" t="str">
        <f>VLOOKUP($H96,'таблица гонки'!$A$5:$C$54,3,0)</f>
        <v>Жажда</v>
      </c>
      <c r="K96" s="77" t="str">
        <f>VLOOKUP($H96,'таблица гонки'!$A$5:$D$54,4,0)</f>
        <v>-</v>
      </c>
    </row>
    <row r="97" spans="1:11">
      <c r="A97" s="68">
        <f>$M$10</f>
        <v>21</v>
      </c>
      <c r="B97" s="67">
        <f t="shared" si="20"/>
        <v>28</v>
      </c>
      <c r="C97" s="65" t="str">
        <f>VLOOKUP($B97,'таблица гонки'!$A$5:$C$54,2,0)</f>
        <v>Шутка Виталий</v>
      </c>
      <c r="D97" s="65" t="str">
        <f>VLOOKUP($B97,'таблица гонки'!$A$5:$C$54,3,0)</f>
        <v>Жажда</v>
      </c>
      <c r="E97" s="77" t="str">
        <f>VLOOKUP($B97,'таблица гонки'!$A$5:$D$54,4,0)</f>
        <v>-</v>
      </c>
      <c r="G97" s="68">
        <f>$M$10</f>
        <v>21</v>
      </c>
      <c r="H97" s="67">
        <f t="shared" si="21"/>
        <v>29</v>
      </c>
      <c r="I97" s="65" t="str">
        <f>VLOOKUP($H97,'таблица гонки'!$A$5:$C$54,2,0)</f>
        <v>Наум</v>
      </c>
      <c r="J97" s="65" t="str">
        <f>VLOOKUP($H97,'таблица гонки'!$A$5:$C$54,3,0)</f>
        <v>Жажда</v>
      </c>
      <c r="K97" s="77">
        <f>VLOOKUP($H97,'таблица гонки'!$A$5:$D$54,4,0)</f>
        <v>5</v>
      </c>
    </row>
    <row r="98" spans="1:11">
      <c r="A98" s="68">
        <f>$M$11</f>
        <v>10</v>
      </c>
      <c r="B98" s="67">
        <f t="shared" si="20"/>
        <v>15</v>
      </c>
      <c r="C98" s="65" t="str">
        <f>VLOOKUP($B98,'таблица гонки'!$A$5:$C$54,2,0)</f>
        <v>Кравчонок Александр</v>
      </c>
      <c r="D98" s="65" t="str">
        <f>VLOOKUP($B98,'таблица гонки'!$A$5:$C$54,3,0)</f>
        <v>Пионер</v>
      </c>
      <c r="E98" s="77">
        <f>VLOOKUP($B98,'таблица гонки'!$A$5:$D$54,4,0)</f>
        <v>10</v>
      </c>
      <c r="G98" s="68">
        <f>$M$11</f>
        <v>10</v>
      </c>
      <c r="H98" s="67">
        <f t="shared" si="21"/>
        <v>18</v>
      </c>
      <c r="I98" s="65" t="str">
        <f>VLOOKUP($H98,'таблица гонки'!$A$5:$C$54,2,0)</f>
        <v>Котляр Алексей</v>
      </c>
      <c r="J98" s="65" t="str">
        <f>VLOOKUP($H98,'таблица гонки'!$A$5:$C$54,3,0)</f>
        <v>Пионер</v>
      </c>
      <c r="K98" s="77" t="str">
        <f>VLOOKUP($H98,'таблица гонки'!$A$5:$D$54,4,0)</f>
        <v>-</v>
      </c>
    </row>
    <row r="99" spans="1:11">
      <c r="A99" s="68">
        <f>$M$12</f>
        <v>7</v>
      </c>
      <c r="B99" s="67">
        <f t="shared" si="20"/>
        <v>45</v>
      </c>
      <c r="C99" s="65" t="str">
        <f>VLOOKUP($B99,'таблица гонки'!$A$5:$C$54,2,0)</f>
        <v>Джемула Сергей</v>
      </c>
      <c r="D99" s="65" t="str">
        <f>VLOOKUP($B99,'таблица гонки'!$A$5:$C$54,3,0)</f>
        <v>Жажда</v>
      </c>
      <c r="E99" s="77" t="str">
        <f>VLOOKUP($B99,'таблица гонки'!$A$5:$D$54,4,0)</f>
        <v>-</v>
      </c>
      <c r="G99" s="68">
        <f>$M$12</f>
        <v>7</v>
      </c>
      <c r="H99" s="67">
        <f t="shared" si="21"/>
        <v>9</v>
      </c>
      <c r="I99" s="65" t="str">
        <f>VLOOKUP($H99,'таблица гонки'!$A$5:$C$54,2,0)</f>
        <v>Юрченко Вова</v>
      </c>
      <c r="J99" s="65" t="str">
        <f>VLOOKUP($H99,'таблица гонки'!$A$5:$C$54,3,0)</f>
        <v>Crazy Karting</v>
      </c>
      <c r="K99" s="77">
        <f>VLOOKUP($H99,'таблица гонки'!$A$5:$D$54,4,0)</f>
        <v>17.5</v>
      </c>
    </row>
    <row r="100" spans="1:11">
      <c r="A100" s="68">
        <f>$M$13</f>
        <v>6</v>
      </c>
      <c r="B100" s="67">
        <f t="shared" si="20"/>
        <v>29</v>
      </c>
      <c r="C100" s="65" t="str">
        <f>VLOOKUP($B100,'таблица гонки'!$A$5:$C$54,2,0)</f>
        <v>Наум</v>
      </c>
      <c r="D100" s="65" t="str">
        <f>VLOOKUP($B100,'таблица гонки'!$A$5:$C$54,3,0)</f>
        <v>Жажда</v>
      </c>
      <c r="E100" s="77">
        <f>VLOOKUP($B100,'таблица гонки'!$A$5:$D$54,4,0)</f>
        <v>5</v>
      </c>
      <c r="G100" s="68">
        <f>$M$13</f>
        <v>6</v>
      </c>
      <c r="H100" s="67">
        <f t="shared" si="21"/>
        <v>23</v>
      </c>
      <c r="I100" s="65" t="str">
        <f>VLOOKUP($H100,'таблица гонки'!$A$5:$C$54,2,0)</f>
        <v>Хлопонин Андрей</v>
      </c>
      <c r="J100" s="65" t="str">
        <f>VLOOKUP($H100,'таблица гонки'!$A$5:$C$54,3,0)</f>
        <v>Жажда</v>
      </c>
      <c r="K100" s="77">
        <f>VLOOKUP($H100,'таблица гонки'!$A$5:$D$54,4,0)</f>
        <v>10</v>
      </c>
    </row>
    <row r="101" spans="1:11" ht="15.75">
      <c r="A101" s="62" t="s">
        <v>8</v>
      </c>
      <c r="B101" s="64"/>
      <c r="C101" s="62">
        <v>10</v>
      </c>
      <c r="F101" s="58" t="s">
        <v>12</v>
      </c>
      <c r="G101" s="62" t="s">
        <v>8</v>
      </c>
      <c r="H101" s="64"/>
      <c r="I101" s="62">
        <v>23</v>
      </c>
    </row>
    <row r="102" spans="1:11">
      <c r="A102" s="68">
        <f>$M$4</f>
        <v>5</v>
      </c>
      <c r="B102" s="67">
        <f>W4</f>
        <v>27</v>
      </c>
      <c r="C102" s="65" t="str">
        <f>VLOOKUP($B102,'таблица гонки'!$A$5:$C$54,2,0)</f>
        <v>Гаврилюк Олег</v>
      </c>
      <c r="D102" s="65" t="str">
        <f>VLOOKUP($B102,'таблица гонки'!$A$5:$C$54,3,0)</f>
        <v>Жажда</v>
      </c>
      <c r="E102" s="77">
        <f>VLOOKUP($B102,'таблица гонки'!$A$5:$D$54,4,0)</f>
        <v>10</v>
      </c>
      <c r="G102" s="68">
        <f>$M$4</f>
        <v>5</v>
      </c>
      <c r="H102" s="67">
        <f>AJ4</f>
        <v>20</v>
      </c>
      <c r="I102" s="65" t="str">
        <f>VLOOKUP($H102,'таблица гонки'!$A$5:$C$54,2,0)</f>
        <v>Фалько Костя</v>
      </c>
      <c r="J102" s="65" t="str">
        <f>VLOOKUP($H102,'таблица гонки'!$A$5:$C$54,3,0)</f>
        <v>Пионер</v>
      </c>
      <c r="K102" s="77" t="str">
        <f>VLOOKUP($H102,'таблица гонки'!$A$5:$D$54,4,0)</f>
        <v>-</v>
      </c>
    </row>
    <row r="103" spans="1:11">
      <c r="A103" s="68">
        <f>$M$5</f>
        <v>69</v>
      </c>
      <c r="B103" s="67">
        <f t="shared" ref="B103:B111" si="22">W5</f>
        <v>17</v>
      </c>
      <c r="C103" s="65" t="str">
        <f>VLOOKUP($B103,'таблица гонки'!$A$5:$C$54,2,0)</f>
        <v>Гончаров Алексей</v>
      </c>
      <c r="D103" s="65" t="str">
        <f>VLOOKUP($B103,'таблица гонки'!$A$5:$C$54,3,0)</f>
        <v>Пионер</v>
      </c>
      <c r="E103" s="77">
        <f>VLOOKUP($B103,'таблица гонки'!$A$5:$D$54,4,0)</f>
        <v>7.5</v>
      </c>
      <c r="G103" s="68">
        <f>$M$5</f>
        <v>69</v>
      </c>
      <c r="H103" s="67">
        <f t="shared" ref="H103:H111" si="23">AJ5</f>
        <v>30</v>
      </c>
      <c r="I103" s="65" t="str">
        <f>VLOOKUP($H103,'таблица гонки'!$A$5:$C$54,2,0)</f>
        <v>Скобликов Влад</v>
      </c>
      <c r="J103" s="65" t="str">
        <f>VLOOKUP($H103,'таблица гонки'!$A$5:$C$54,3,0)</f>
        <v>Жажда</v>
      </c>
      <c r="K103" s="77" t="str">
        <f>VLOOKUP($H103,'таблица гонки'!$A$5:$D$54,4,0)</f>
        <v>-</v>
      </c>
    </row>
    <row r="104" spans="1:11">
      <c r="A104" s="68">
        <f>$M$6</f>
        <v>9</v>
      </c>
      <c r="B104" s="67">
        <f t="shared" si="22"/>
        <v>41</v>
      </c>
      <c r="C104" s="65" t="str">
        <f>VLOOKUP($B104,'таблица гонки'!$A$5:$C$54,2,0)</f>
        <v>Горбоконь Андрей</v>
      </c>
      <c r="D104" s="65" t="str">
        <f>VLOOKUP($B104,'таблица гонки'!$A$5:$C$54,3,0)</f>
        <v>Жажда</v>
      </c>
      <c r="E104" s="77" t="str">
        <f>VLOOKUP($B104,'таблица гонки'!$A$5:$D$54,4,0)</f>
        <v>-</v>
      </c>
      <c r="G104" s="68">
        <f>$M$6</f>
        <v>9</v>
      </c>
      <c r="H104" s="67">
        <f t="shared" si="23"/>
        <v>6</v>
      </c>
      <c r="I104" s="65" t="str">
        <f>VLOOKUP($H104,'таблица гонки'!$A$5:$C$54,2,0)</f>
        <v>Толоченко Саша</v>
      </c>
      <c r="J104" s="65" t="str">
        <f>VLOOKUP($H104,'таблица гонки'!$A$5:$C$54,3,0)</f>
        <v>Crazy Karting</v>
      </c>
      <c r="K104" s="77">
        <f>VLOOKUP($H104,'таблица гонки'!$A$5:$D$54,4,0)</f>
        <v>17.5</v>
      </c>
    </row>
    <row r="105" spans="1:11">
      <c r="A105" s="68">
        <f>$M$7</f>
        <v>13</v>
      </c>
      <c r="B105" s="67">
        <f t="shared" si="22"/>
        <v>36</v>
      </c>
      <c r="C105" s="65" t="str">
        <f>VLOOKUP($B105,'таблица гонки'!$A$5:$C$54,2,0)</f>
        <v>Наумов Евгений</v>
      </c>
      <c r="D105" s="65" t="str">
        <f>VLOOKUP($B105,'таблица гонки'!$A$5:$C$54,3,0)</f>
        <v>Ингул Карт</v>
      </c>
      <c r="E105" s="77">
        <f>VLOOKUP($B105,'таблица гонки'!$A$5:$D$54,4,0)</f>
        <v>10</v>
      </c>
      <c r="G105" s="68">
        <f>$M$7</f>
        <v>13</v>
      </c>
      <c r="H105" s="67">
        <f t="shared" si="23"/>
        <v>32</v>
      </c>
      <c r="I105" s="65" t="str">
        <f>VLOOKUP($H105,'таблица гонки'!$A$5:$C$54,2,0)</f>
        <v>Кублицкий Виктор</v>
      </c>
      <c r="J105" s="65" t="str">
        <f>VLOOKUP($H105,'таблица гонки'!$A$5:$C$54,3,0)</f>
        <v>Ингул Карт</v>
      </c>
      <c r="K105" s="77">
        <f>VLOOKUP($H105,'таблица гонки'!$A$5:$D$54,4,0)</f>
        <v>12.5</v>
      </c>
    </row>
    <row r="106" spans="1:11">
      <c r="A106" s="68">
        <f>$M$8</f>
        <v>1</v>
      </c>
      <c r="B106" s="67">
        <f t="shared" si="22"/>
        <v>20</v>
      </c>
      <c r="C106" s="65" t="str">
        <f>VLOOKUP($B106,'таблица гонки'!$A$5:$C$54,2,0)</f>
        <v>Фалько Костя</v>
      </c>
      <c r="D106" s="65" t="str">
        <f>VLOOKUP($B106,'таблица гонки'!$A$5:$C$54,3,0)</f>
        <v>Пионер</v>
      </c>
      <c r="E106" s="77" t="str">
        <f>VLOOKUP($B106,'таблица гонки'!$A$5:$D$54,4,0)</f>
        <v>-</v>
      </c>
      <c r="G106" s="68">
        <f>$M$8</f>
        <v>1</v>
      </c>
      <c r="H106" s="67">
        <f t="shared" si="23"/>
        <v>24</v>
      </c>
      <c r="I106" s="65" t="str">
        <f>VLOOKUP($H106,'таблица гонки'!$A$5:$C$54,2,0)</f>
        <v>Стецык Сергей</v>
      </c>
      <c r="J106" s="65" t="str">
        <f>VLOOKUP($H106,'таблица гонки'!$A$5:$C$54,3,0)</f>
        <v>Жажда</v>
      </c>
      <c r="K106" s="77">
        <f>VLOOKUP($H106,'таблица гонки'!$A$5:$D$54,4,0)</f>
        <v>10</v>
      </c>
    </row>
    <row r="107" spans="1:11">
      <c r="A107" s="68">
        <f>$M$9</f>
        <v>33</v>
      </c>
      <c r="B107" s="67">
        <f t="shared" si="22"/>
        <v>3</v>
      </c>
      <c r="C107" s="65" t="str">
        <f>VLOOKUP($B107,'таблица гонки'!$A$5:$C$54,2,0)</f>
        <v>Загорулько Иван</v>
      </c>
      <c r="D107" s="65" t="str">
        <f>VLOOKUP($B107,'таблица гонки'!$A$5:$C$54,3,0)</f>
        <v>Crazy Karting</v>
      </c>
      <c r="E107" s="77" t="str">
        <f>VLOOKUP($B107,'таблица гонки'!$A$5:$D$54,4,0)</f>
        <v>-</v>
      </c>
      <c r="G107" s="68">
        <f>$M$9</f>
        <v>33</v>
      </c>
      <c r="H107" s="67">
        <f t="shared" si="23"/>
        <v>4</v>
      </c>
      <c r="I107" s="65" t="str">
        <f>VLOOKUP($H107,'таблица гонки'!$A$5:$C$54,2,0)</f>
        <v>Переверзев Юра</v>
      </c>
      <c r="J107" s="65" t="str">
        <f>VLOOKUP($H107,'таблица гонки'!$A$5:$C$54,3,0)</f>
        <v>Crazy Karting</v>
      </c>
      <c r="K107" s="77">
        <f>VLOOKUP($H107,'таблица гонки'!$A$5:$D$54,4,0)</f>
        <v>2.5</v>
      </c>
    </row>
    <row r="108" spans="1:11">
      <c r="A108" s="68">
        <f>$M$10</f>
        <v>21</v>
      </c>
      <c r="B108" s="67">
        <f t="shared" si="22"/>
        <v>49</v>
      </c>
      <c r="C108" s="65">
        <f>VLOOKUP($B108,'таблица гонки'!$A$5:$C$54,2,0)</f>
        <v>0</v>
      </c>
      <c r="D108" s="65">
        <f>VLOOKUP($B108,'таблица гонки'!$A$5:$C$54,3,0)</f>
        <v>0</v>
      </c>
      <c r="E108" s="77">
        <f>VLOOKUP($B108,'таблица гонки'!$A$5:$D$54,4,0)</f>
        <v>0</v>
      </c>
      <c r="G108" s="68">
        <f>$M$10</f>
        <v>21</v>
      </c>
      <c r="H108" s="67">
        <f t="shared" si="23"/>
        <v>41</v>
      </c>
      <c r="I108" s="65" t="str">
        <f>VLOOKUP($H108,'таблица гонки'!$A$5:$C$54,2,0)</f>
        <v>Горбоконь Андрей</v>
      </c>
      <c r="J108" s="65" t="str">
        <f>VLOOKUP($H108,'таблица гонки'!$A$5:$C$54,3,0)</f>
        <v>Жажда</v>
      </c>
      <c r="K108" s="77" t="str">
        <f>VLOOKUP($H108,'таблица гонки'!$A$5:$D$54,4,0)</f>
        <v>-</v>
      </c>
    </row>
    <row r="109" spans="1:11">
      <c r="A109" s="68">
        <f>$M$11</f>
        <v>10</v>
      </c>
      <c r="B109" s="67">
        <f t="shared" si="22"/>
        <v>23</v>
      </c>
      <c r="C109" s="65" t="str">
        <f>VLOOKUP($B109,'таблица гонки'!$A$5:$C$54,2,0)</f>
        <v>Хлопонин Андрей</v>
      </c>
      <c r="D109" s="65" t="str">
        <f>VLOOKUP($B109,'таблица гонки'!$A$5:$C$54,3,0)</f>
        <v>Жажда</v>
      </c>
      <c r="E109" s="77">
        <f>VLOOKUP($B109,'таблица гонки'!$A$5:$D$54,4,0)</f>
        <v>10</v>
      </c>
      <c r="G109" s="68">
        <f>$M$11</f>
        <v>10</v>
      </c>
      <c r="H109" s="67">
        <f t="shared" si="23"/>
        <v>35</v>
      </c>
      <c r="I109" s="65" t="str">
        <f>VLOOKUP($H109,'таблица гонки'!$A$5:$C$54,2,0)</f>
        <v>Ольховский Владислав</v>
      </c>
      <c r="J109" s="65" t="str">
        <f>VLOOKUP($H109,'таблица гонки'!$A$5:$C$54,3,0)</f>
        <v>Ингул Карт</v>
      </c>
      <c r="K109" s="77" t="str">
        <f>VLOOKUP($H109,'таблица гонки'!$A$5:$D$54,4,0)</f>
        <v>-</v>
      </c>
    </row>
    <row r="110" spans="1:11">
      <c r="A110" s="68">
        <f>$M$12</f>
        <v>7</v>
      </c>
      <c r="B110" s="67">
        <f t="shared" si="22"/>
        <v>39</v>
      </c>
      <c r="C110" s="65" t="str">
        <f>VLOOKUP($B110,'таблица гонки'!$A$5:$C$54,2,0)</f>
        <v>Караваева Мария</v>
      </c>
      <c r="D110" s="65" t="str">
        <f>VLOOKUP($B110,'таблица гонки'!$A$5:$C$54,3,0)</f>
        <v>Ингул Карт</v>
      </c>
      <c r="E110" s="77" t="str">
        <f>VLOOKUP($B110,'таблица гонки'!$A$5:$D$54,4,0)</f>
        <v>-</v>
      </c>
      <c r="G110" s="68">
        <f>$M$12</f>
        <v>7</v>
      </c>
      <c r="H110" s="67">
        <f t="shared" si="23"/>
        <v>17</v>
      </c>
      <c r="I110" s="65" t="str">
        <f>VLOOKUP($H110,'таблица гонки'!$A$5:$C$54,2,0)</f>
        <v>Гончаров Алексей</v>
      </c>
      <c r="J110" s="65" t="str">
        <f>VLOOKUP($H110,'таблица гонки'!$A$5:$C$54,3,0)</f>
        <v>Пионер</v>
      </c>
      <c r="K110" s="77">
        <f>VLOOKUP($H110,'таблица гонки'!$A$5:$D$54,4,0)</f>
        <v>7.5</v>
      </c>
    </row>
    <row r="111" spans="1:11">
      <c r="A111" s="68">
        <f>$M$13</f>
        <v>6</v>
      </c>
      <c r="B111" s="67">
        <f t="shared" si="22"/>
        <v>7</v>
      </c>
      <c r="C111" s="65" t="str">
        <f>VLOOKUP($B111,'таблица гонки'!$A$5:$C$54,2,0)</f>
        <v xml:space="preserve">Конан </v>
      </c>
      <c r="D111" s="65" t="str">
        <f>VLOOKUP($B111,'таблица гонки'!$A$5:$C$54,3,0)</f>
        <v>Crazy Karting</v>
      </c>
      <c r="E111" s="77">
        <f>VLOOKUP($B111,'таблица гонки'!$A$5:$D$54,4,0)</f>
        <v>17.5</v>
      </c>
      <c r="G111" s="68">
        <f>$M$13</f>
        <v>6</v>
      </c>
      <c r="H111" s="67">
        <f t="shared" si="23"/>
        <v>46</v>
      </c>
      <c r="I111" s="65">
        <f>VLOOKUP($H111,'таблица гонки'!$A$5:$C$54,2,0)</f>
        <v>0</v>
      </c>
      <c r="J111" s="65">
        <f>VLOOKUP($H111,'таблица гонки'!$A$5:$C$54,3,0)</f>
        <v>0</v>
      </c>
      <c r="K111" s="77">
        <f>VLOOKUP($H111,'таблица гонки'!$A$5:$D$54,4,0)</f>
        <v>0</v>
      </c>
    </row>
    <row r="112" spans="1:11" ht="15.75">
      <c r="A112" s="62" t="s">
        <v>8</v>
      </c>
      <c r="B112" s="64"/>
      <c r="C112" s="62">
        <v>11</v>
      </c>
      <c r="E112" s="69"/>
      <c r="G112" s="62" t="s">
        <v>8</v>
      </c>
      <c r="H112" s="64"/>
      <c r="I112" s="62">
        <v>24</v>
      </c>
    </row>
    <row r="113" spans="1:11">
      <c r="A113" s="68">
        <f>$M$4</f>
        <v>5</v>
      </c>
      <c r="B113" s="67">
        <f t="shared" ref="B113:B122" si="24">X4</f>
        <v>47</v>
      </c>
      <c r="C113" s="65">
        <f>VLOOKUP($B113,'таблица гонки'!$A$5:$C$54,2,0)</f>
        <v>0</v>
      </c>
      <c r="D113" s="65">
        <f>VLOOKUP($B113,'таблица гонки'!$A$5:$C$54,3,0)</f>
        <v>0</v>
      </c>
      <c r="E113" s="77">
        <f>VLOOKUP($B113,'таблица гонки'!$A$5:$D$54,4,0)</f>
        <v>0</v>
      </c>
      <c r="G113" s="68">
        <f>$M$4</f>
        <v>5</v>
      </c>
      <c r="H113" s="67">
        <f>AK4</f>
        <v>26</v>
      </c>
      <c r="I113" s="65" t="str">
        <f>VLOOKUP($H113,'таблица гонки'!$A$5:$C$54,2,0)</f>
        <v>Онащук Максим</v>
      </c>
      <c r="J113" s="65" t="str">
        <f>VLOOKUP($H113,'таблица гонки'!$A$5:$C$54,3,0)</f>
        <v>Жажда</v>
      </c>
      <c r="K113" s="77" t="str">
        <f>VLOOKUP($H113,'таблица гонки'!$A$5:$D$54,4,0)</f>
        <v>-</v>
      </c>
    </row>
    <row r="114" spans="1:11">
      <c r="A114" s="68">
        <f>$M$5</f>
        <v>69</v>
      </c>
      <c r="B114" s="67">
        <f t="shared" si="24"/>
        <v>12</v>
      </c>
      <c r="C114" s="65" t="str">
        <f>VLOOKUP($B114,'таблица гонки'!$A$5:$C$54,2,0)</f>
        <v>Якименко Александр</v>
      </c>
      <c r="D114" s="65" t="str">
        <f>VLOOKUP($B114,'таблица гонки'!$A$5:$C$54,3,0)</f>
        <v>Пионер</v>
      </c>
      <c r="E114" s="77" t="str">
        <f>VLOOKUP($B114,'таблица гонки'!$A$5:$D$54,4,0)</f>
        <v>-</v>
      </c>
      <c r="G114" s="68">
        <f>$M$5</f>
        <v>69</v>
      </c>
      <c r="H114" s="67">
        <f t="shared" ref="H114:H122" si="25">AK5</f>
        <v>10</v>
      </c>
      <c r="I114" s="65" t="str">
        <f>VLOOKUP($H114,'таблица гонки'!$A$5:$C$54,2,0)</f>
        <v>Лантушенко Игорь</v>
      </c>
      <c r="J114" s="65" t="str">
        <f>VLOOKUP($H114,'таблица гонки'!$A$5:$C$54,3,0)</f>
        <v>Жажда</v>
      </c>
      <c r="K114" s="77" t="str">
        <f>VLOOKUP($H114,'таблица гонки'!$A$5:$D$54,4,0)</f>
        <v>-</v>
      </c>
    </row>
    <row r="115" spans="1:11">
      <c r="A115" s="68">
        <f>$M$6</f>
        <v>9</v>
      </c>
      <c r="B115" s="67">
        <f t="shared" si="24"/>
        <v>33</v>
      </c>
      <c r="C115" s="65" t="str">
        <f>VLOOKUP($B115,'таблица гонки'!$A$5:$C$54,2,0)</f>
        <v>Гринь Александр</v>
      </c>
      <c r="D115" s="65" t="str">
        <f>VLOOKUP($B115,'таблица гонки'!$A$5:$C$54,3,0)</f>
        <v>Ингул Карт</v>
      </c>
      <c r="E115" s="77" t="str">
        <f>VLOOKUP($B115,'таблица гонки'!$A$5:$D$54,4,0)</f>
        <v>-</v>
      </c>
      <c r="G115" s="68">
        <f>$M$6</f>
        <v>9</v>
      </c>
      <c r="H115" s="67">
        <f t="shared" si="25"/>
        <v>50</v>
      </c>
      <c r="I115" s="65">
        <f>VLOOKUP($H115,'таблица гонки'!$A$5:$C$54,2,0)</f>
        <v>0</v>
      </c>
      <c r="J115" s="65">
        <f>VLOOKUP($H115,'таблица гонки'!$A$5:$C$54,3,0)</f>
        <v>0</v>
      </c>
      <c r="K115" s="77">
        <f>VLOOKUP($H115,'таблица гонки'!$A$5:$D$54,4,0)</f>
        <v>0</v>
      </c>
    </row>
    <row r="116" spans="1:11">
      <c r="A116" s="68">
        <f>$M$7</f>
        <v>13</v>
      </c>
      <c r="B116" s="67">
        <f t="shared" si="24"/>
        <v>9</v>
      </c>
      <c r="C116" s="65" t="str">
        <f>VLOOKUP($B116,'таблица гонки'!$A$5:$C$54,2,0)</f>
        <v>Юрченко Вова</v>
      </c>
      <c r="D116" s="65" t="str">
        <f>VLOOKUP($B116,'таблица гонки'!$A$5:$C$54,3,0)</f>
        <v>Crazy Karting</v>
      </c>
      <c r="E116" s="77">
        <f>VLOOKUP($B116,'таблица гонки'!$A$5:$D$54,4,0)</f>
        <v>17.5</v>
      </c>
      <c r="G116" s="68">
        <f>$M$7</f>
        <v>13</v>
      </c>
      <c r="H116" s="67">
        <f t="shared" si="25"/>
        <v>8</v>
      </c>
      <c r="I116" s="65" t="str">
        <f>VLOOKUP($H116,'таблица гонки'!$A$5:$C$54,2,0)</f>
        <v>Терещенко Андрей</v>
      </c>
      <c r="J116" s="65" t="str">
        <f>VLOOKUP($H116,'таблица гонки'!$A$5:$C$54,3,0)</f>
        <v>Crazy Karting</v>
      </c>
      <c r="K116" s="77" t="str">
        <f>VLOOKUP($H116,'таблица гонки'!$A$5:$D$54,4,0)</f>
        <v>-</v>
      </c>
    </row>
    <row r="117" spans="1:11">
      <c r="A117" s="68">
        <f>$M$8</f>
        <v>1</v>
      </c>
      <c r="B117" s="67">
        <f t="shared" si="24"/>
        <v>30</v>
      </c>
      <c r="C117" s="65" t="str">
        <f>VLOOKUP($B117,'таблица гонки'!$A$5:$C$54,2,0)</f>
        <v>Скобликов Влад</v>
      </c>
      <c r="D117" s="65" t="str">
        <f>VLOOKUP($B117,'таблица гонки'!$A$5:$C$54,3,0)</f>
        <v>Жажда</v>
      </c>
      <c r="E117" s="77" t="str">
        <f>VLOOKUP($B117,'таблица гонки'!$A$5:$D$54,4,0)</f>
        <v>-</v>
      </c>
      <c r="G117" s="68">
        <f>$M$8</f>
        <v>1</v>
      </c>
      <c r="H117" s="67">
        <f t="shared" si="25"/>
        <v>38</v>
      </c>
      <c r="I117" s="65" t="str">
        <f>VLOOKUP($H117,'таблица гонки'!$A$5:$C$54,2,0)</f>
        <v>Баламут Дмитрий</v>
      </c>
      <c r="J117" s="65" t="str">
        <f>VLOOKUP($H117,'таблица гонки'!$A$5:$C$54,3,0)</f>
        <v>Ингул Карт</v>
      </c>
      <c r="K117" s="77" t="str">
        <f>VLOOKUP($H117,'таблица гонки'!$A$5:$D$54,4,0)</f>
        <v>-</v>
      </c>
    </row>
    <row r="118" spans="1:11">
      <c r="A118" s="68">
        <f>$M$9</f>
        <v>33</v>
      </c>
      <c r="B118" s="67">
        <f t="shared" si="24"/>
        <v>13</v>
      </c>
      <c r="C118" s="65" t="str">
        <f>VLOOKUP($B118,'таблица гонки'!$A$5:$C$54,2,0)</f>
        <v>Ерофеев Дени</v>
      </c>
      <c r="D118" s="65" t="str">
        <f>VLOOKUP($B118,'таблица гонки'!$A$5:$C$54,3,0)</f>
        <v>Пионер</v>
      </c>
      <c r="E118" s="77" t="str">
        <f>VLOOKUP($B118,'таблица гонки'!$A$5:$D$54,4,0)</f>
        <v>-</v>
      </c>
      <c r="G118" s="68">
        <f>$M$9</f>
        <v>33</v>
      </c>
      <c r="H118" s="67">
        <f t="shared" si="25"/>
        <v>16</v>
      </c>
      <c r="I118" s="65" t="str">
        <f>VLOOKUP($H118,'таблица гонки'!$A$5:$C$54,2,0)</f>
        <v>Звягин Григорий</v>
      </c>
      <c r="J118" s="65" t="str">
        <f>VLOOKUP($H118,'таблица гонки'!$A$5:$C$54,3,0)</f>
        <v>Пионер</v>
      </c>
      <c r="K118" s="77">
        <f>VLOOKUP($H118,'таблица гонки'!$A$5:$D$54,4,0)</f>
        <v>10</v>
      </c>
    </row>
    <row r="119" spans="1:11">
      <c r="A119" s="68">
        <f>$M$10</f>
        <v>21</v>
      </c>
      <c r="B119" s="67">
        <f t="shared" si="24"/>
        <v>38</v>
      </c>
      <c r="C119" s="65" t="str">
        <f>VLOOKUP($B119,'таблица гонки'!$A$5:$C$54,2,0)</f>
        <v>Баламут Дмитрий</v>
      </c>
      <c r="D119" s="65" t="str">
        <f>VLOOKUP($B119,'таблица гонки'!$A$5:$C$54,3,0)</f>
        <v>Ингул Карт</v>
      </c>
      <c r="E119" s="77" t="str">
        <f>VLOOKUP($B119,'таблица гонки'!$A$5:$D$54,4,0)</f>
        <v>-</v>
      </c>
      <c r="G119" s="68">
        <f>$M$10</f>
        <v>21</v>
      </c>
      <c r="H119" s="67">
        <f t="shared" si="25"/>
        <v>13</v>
      </c>
      <c r="I119" s="65" t="str">
        <f>VLOOKUP($H119,'таблица гонки'!$A$5:$C$54,2,0)</f>
        <v>Ерофеев Дени</v>
      </c>
      <c r="J119" s="65" t="str">
        <f>VLOOKUP($H119,'таблица гонки'!$A$5:$C$54,3,0)</f>
        <v>Пионер</v>
      </c>
      <c r="K119" s="77" t="str">
        <f>VLOOKUP($H119,'таблица гонки'!$A$5:$D$54,4,0)</f>
        <v>-</v>
      </c>
    </row>
    <row r="120" spans="1:11">
      <c r="A120" s="68">
        <f>$M$11</f>
        <v>10</v>
      </c>
      <c r="B120" s="67">
        <f t="shared" si="24"/>
        <v>27</v>
      </c>
      <c r="C120" s="65" t="str">
        <f>VLOOKUP($B120,'таблица гонки'!$A$5:$C$54,2,0)</f>
        <v>Гаврилюк Олег</v>
      </c>
      <c r="D120" s="65" t="str">
        <f>VLOOKUP($B120,'таблица гонки'!$A$5:$C$54,3,0)</f>
        <v>Жажда</v>
      </c>
      <c r="E120" s="77">
        <f>VLOOKUP($B120,'таблица гонки'!$A$5:$D$54,4,0)</f>
        <v>10</v>
      </c>
      <c r="G120" s="68">
        <f>$M$11</f>
        <v>10</v>
      </c>
      <c r="H120" s="67">
        <f t="shared" si="25"/>
        <v>44</v>
      </c>
      <c r="I120" s="65" t="str">
        <f>VLOOKUP($H120,'таблица гонки'!$A$5:$C$54,2,0)</f>
        <v>Лихошерст Алексей</v>
      </c>
      <c r="J120" s="65" t="str">
        <f>VLOOKUP($H120,'таблица гонки'!$A$5:$C$54,3,0)</f>
        <v>Жажда</v>
      </c>
      <c r="K120" s="77">
        <f>VLOOKUP($H120,'таблица гонки'!$A$5:$D$54,4,0)</f>
        <v>17.5</v>
      </c>
    </row>
    <row r="121" spans="1:11">
      <c r="A121" s="68">
        <f>$M$12</f>
        <v>7</v>
      </c>
      <c r="B121" s="67">
        <f t="shared" si="24"/>
        <v>8</v>
      </c>
      <c r="C121" s="65" t="str">
        <f>VLOOKUP($B121,'таблица гонки'!$A$5:$C$54,2,0)</f>
        <v>Терещенко Андрей</v>
      </c>
      <c r="D121" s="65" t="str">
        <f>VLOOKUP($B121,'таблица гонки'!$A$5:$C$54,3,0)</f>
        <v>Crazy Karting</v>
      </c>
      <c r="E121" s="77" t="str">
        <f>VLOOKUP($B121,'таблица гонки'!$A$5:$D$54,4,0)</f>
        <v>-</v>
      </c>
      <c r="G121" s="68">
        <f>$M$12</f>
        <v>7</v>
      </c>
      <c r="H121" s="67">
        <f t="shared" si="25"/>
        <v>27</v>
      </c>
      <c r="I121" s="65" t="str">
        <f>VLOOKUP($H121,'таблица гонки'!$A$5:$C$54,2,0)</f>
        <v>Гаврилюк Олег</v>
      </c>
      <c r="J121" s="65" t="str">
        <f>VLOOKUP($H121,'таблица гонки'!$A$5:$C$54,3,0)</f>
        <v>Жажда</v>
      </c>
      <c r="K121" s="77">
        <f>VLOOKUP($H121,'таблица гонки'!$A$5:$D$54,4,0)</f>
        <v>10</v>
      </c>
    </row>
    <row r="122" spans="1:11">
      <c r="A122" s="68">
        <f>$M$13</f>
        <v>6</v>
      </c>
      <c r="B122" s="67">
        <f t="shared" si="24"/>
        <v>26</v>
      </c>
      <c r="C122" s="65" t="str">
        <f>VLOOKUP($B122,'таблица гонки'!$A$5:$C$54,2,0)</f>
        <v>Онащук Максим</v>
      </c>
      <c r="D122" s="65" t="str">
        <f>VLOOKUP($B122,'таблица гонки'!$A$5:$C$54,3,0)</f>
        <v>Жажда</v>
      </c>
      <c r="E122" s="77" t="str">
        <f>VLOOKUP($B122,'таблица гонки'!$A$5:$D$54,4,0)</f>
        <v>-</v>
      </c>
      <c r="G122" s="68">
        <f>$M$13</f>
        <v>6</v>
      </c>
      <c r="H122" s="67">
        <f t="shared" si="25"/>
        <v>36</v>
      </c>
      <c r="I122" s="65" t="str">
        <f>VLOOKUP($H122,'таблица гонки'!$A$5:$C$54,2,0)</f>
        <v>Наумов Евгений</v>
      </c>
      <c r="J122" s="65" t="str">
        <f>VLOOKUP($H122,'таблица гонки'!$A$5:$C$54,3,0)</f>
        <v>Ингул Карт</v>
      </c>
      <c r="K122" s="77">
        <f>VLOOKUP($H122,'таблица гонки'!$A$5:$D$54,4,0)</f>
        <v>10</v>
      </c>
    </row>
    <row r="123" spans="1:11" ht="15.75">
      <c r="A123" s="62" t="s">
        <v>8</v>
      </c>
      <c r="B123" s="64"/>
      <c r="C123" s="62">
        <v>12</v>
      </c>
      <c r="G123" s="62" t="s">
        <v>8</v>
      </c>
      <c r="H123" s="64"/>
      <c r="I123" s="62">
        <v>25</v>
      </c>
    </row>
    <row r="124" spans="1:11">
      <c r="A124" s="68">
        <f>$M$4</f>
        <v>5</v>
      </c>
      <c r="B124" s="67">
        <f t="shared" ref="B124:B133" si="26">Y4</f>
        <v>16</v>
      </c>
      <c r="C124" s="65" t="str">
        <f>VLOOKUP($B124,'таблица гонки'!$A$5:$C$54,2,0)</f>
        <v>Звягин Григорий</v>
      </c>
      <c r="D124" s="65" t="str">
        <f>VLOOKUP($B124,'таблица гонки'!$A$5:$C$54,3,0)</f>
        <v>Пионер</v>
      </c>
      <c r="E124" s="77">
        <f>VLOOKUP($B124,'таблица гонки'!$A$5:$D$54,4,0)</f>
        <v>10</v>
      </c>
      <c r="G124" s="68">
        <f>$M$4</f>
        <v>5</v>
      </c>
      <c r="H124" s="67">
        <f>AL4</f>
        <v>40</v>
      </c>
      <c r="I124" s="65" t="str">
        <f>VLOOKUP($H124,'таблица гонки'!$A$5:$C$54,2,0)</f>
        <v>Белозор Виталий</v>
      </c>
      <c r="J124" s="65" t="str">
        <f>VLOOKUP($H124,'таблица гонки'!$A$5:$C$54,3,0)</f>
        <v>Ингул Карт</v>
      </c>
      <c r="K124" s="77">
        <f>VLOOKUP($H124,'таблица гонки'!$A$5:$D$54,4,0)</f>
        <v>7.5</v>
      </c>
    </row>
    <row r="125" spans="1:11">
      <c r="A125" s="68">
        <f>$M$5</f>
        <v>69</v>
      </c>
      <c r="B125" s="67">
        <f t="shared" si="26"/>
        <v>25</v>
      </c>
      <c r="C125" s="65" t="str">
        <f>VLOOKUP($B125,'таблица гонки'!$A$5:$C$54,2,0)</f>
        <v>Манило Денис</v>
      </c>
      <c r="D125" s="65" t="str">
        <f>VLOOKUP($B125,'таблица гонки'!$A$5:$C$54,3,0)</f>
        <v>Жажда</v>
      </c>
      <c r="E125" s="77" t="str">
        <f>VLOOKUP($B125,'таблица гонки'!$A$5:$D$54,4,0)</f>
        <v>-</v>
      </c>
      <c r="G125" s="68">
        <f>$M$5</f>
        <v>69</v>
      </c>
      <c r="H125" s="67">
        <f t="shared" ref="H125:H133" si="27">AL5</f>
        <v>39</v>
      </c>
      <c r="I125" s="65" t="str">
        <f>VLOOKUP($H125,'таблица гонки'!$A$5:$C$54,2,0)</f>
        <v>Караваева Мария</v>
      </c>
      <c r="J125" s="65" t="str">
        <f>VLOOKUP($H125,'таблица гонки'!$A$5:$C$54,3,0)</f>
        <v>Ингул Карт</v>
      </c>
      <c r="K125" s="77" t="str">
        <f>VLOOKUP($H125,'таблица гонки'!$A$5:$D$54,4,0)</f>
        <v>-</v>
      </c>
    </row>
    <row r="126" spans="1:11">
      <c r="A126" s="68">
        <f>$M$6</f>
        <v>9</v>
      </c>
      <c r="B126" s="67">
        <f t="shared" si="26"/>
        <v>2</v>
      </c>
      <c r="C126" s="65" t="str">
        <f>VLOOKUP($B126,'таблица гонки'!$A$5:$C$54,2,0)</f>
        <v>Паненко Женя</v>
      </c>
      <c r="D126" s="65" t="str">
        <f>VLOOKUP($B126,'таблица гонки'!$A$5:$C$54,3,0)</f>
        <v>Crazy Karting</v>
      </c>
      <c r="E126" s="77" t="str">
        <f>VLOOKUP($B126,'таблица гонки'!$A$5:$D$54,4,0)</f>
        <v>-</v>
      </c>
      <c r="G126" s="68">
        <f>$M$6</f>
        <v>9</v>
      </c>
      <c r="H126" s="67">
        <f t="shared" si="27"/>
        <v>15</v>
      </c>
      <c r="I126" s="65" t="str">
        <f>VLOOKUP($H126,'таблица гонки'!$A$5:$C$54,2,0)</f>
        <v>Кравчонок Александр</v>
      </c>
      <c r="J126" s="65" t="str">
        <f>VLOOKUP($H126,'таблица гонки'!$A$5:$C$54,3,0)</f>
        <v>Пионер</v>
      </c>
      <c r="K126" s="77">
        <f>VLOOKUP($H126,'таблица гонки'!$A$5:$D$54,4,0)</f>
        <v>10</v>
      </c>
    </row>
    <row r="127" spans="1:11">
      <c r="A127" s="68">
        <f>$M$7</f>
        <v>13</v>
      </c>
      <c r="B127" s="67">
        <f t="shared" si="26"/>
        <v>45</v>
      </c>
      <c r="C127" s="65" t="str">
        <f>VLOOKUP($B127,'таблица гонки'!$A$5:$C$54,2,0)</f>
        <v>Джемула Сергей</v>
      </c>
      <c r="D127" s="65" t="str">
        <f>VLOOKUP($B127,'таблица гонки'!$A$5:$C$54,3,0)</f>
        <v>Жажда</v>
      </c>
      <c r="E127" s="77" t="str">
        <f>VLOOKUP($B127,'таблица гонки'!$A$5:$D$54,4,0)</f>
        <v>-</v>
      </c>
      <c r="G127" s="68">
        <f>$M$7</f>
        <v>13</v>
      </c>
      <c r="H127" s="67">
        <f t="shared" si="27"/>
        <v>28</v>
      </c>
      <c r="I127" s="65" t="str">
        <f>VLOOKUP($H127,'таблица гонки'!$A$5:$C$54,2,0)</f>
        <v>Шутка Виталий</v>
      </c>
      <c r="J127" s="65" t="str">
        <f>VLOOKUP($H127,'таблица гонки'!$A$5:$C$54,3,0)</f>
        <v>Жажда</v>
      </c>
      <c r="K127" s="77" t="str">
        <f>VLOOKUP($H127,'таблица гонки'!$A$5:$D$54,4,0)</f>
        <v>-</v>
      </c>
    </row>
    <row r="128" spans="1:11">
      <c r="A128" s="68">
        <f>$M$8</f>
        <v>1</v>
      </c>
      <c r="B128" s="67">
        <f t="shared" si="26"/>
        <v>41</v>
      </c>
      <c r="C128" s="65" t="str">
        <f>VLOOKUP($B128,'таблица гонки'!$A$5:$C$54,2,0)</f>
        <v>Горбоконь Андрей</v>
      </c>
      <c r="D128" s="65" t="str">
        <f>VLOOKUP($B128,'таблица гонки'!$A$5:$C$54,3,0)</f>
        <v>Жажда</v>
      </c>
      <c r="E128" s="77" t="str">
        <f>VLOOKUP($B128,'таблица гонки'!$A$5:$D$54,4,0)</f>
        <v>-</v>
      </c>
      <c r="G128" s="68">
        <f>$M$8</f>
        <v>1</v>
      </c>
      <c r="H128" s="67">
        <f t="shared" si="27"/>
        <v>12</v>
      </c>
      <c r="I128" s="65" t="str">
        <f>VLOOKUP($H128,'таблица гонки'!$A$5:$C$54,2,0)</f>
        <v>Якименко Александр</v>
      </c>
      <c r="J128" s="65" t="str">
        <f>VLOOKUP($H128,'таблица гонки'!$A$5:$C$54,3,0)</f>
        <v>Пионер</v>
      </c>
      <c r="K128" s="77" t="str">
        <f>VLOOKUP($H128,'таблица гонки'!$A$5:$D$54,4,0)</f>
        <v>-</v>
      </c>
    </row>
    <row r="129" spans="1:11">
      <c r="A129" s="68">
        <f>$M$9</f>
        <v>33</v>
      </c>
      <c r="B129" s="67">
        <f t="shared" si="26"/>
        <v>32</v>
      </c>
      <c r="C129" s="65" t="str">
        <f>VLOOKUP($B129,'таблица гонки'!$A$5:$C$54,2,0)</f>
        <v>Кублицкий Виктор</v>
      </c>
      <c r="D129" s="65" t="str">
        <f>VLOOKUP($B129,'таблица гонки'!$A$5:$C$54,3,0)</f>
        <v>Ингул Карт</v>
      </c>
      <c r="E129" s="77">
        <f>VLOOKUP($B129,'таблица гонки'!$A$5:$D$54,4,0)</f>
        <v>12.5</v>
      </c>
      <c r="G129" s="68">
        <f>$M$9</f>
        <v>33</v>
      </c>
      <c r="H129" s="67">
        <f t="shared" si="27"/>
        <v>48</v>
      </c>
      <c r="I129" s="65">
        <f>VLOOKUP($H129,'таблица гонки'!$A$5:$C$54,2,0)</f>
        <v>0</v>
      </c>
      <c r="J129" s="65">
        <f>VLOOKUP($H129,'таблица гонки'!$A$5:$C$54,3,0)</f>
        <v>0</v>
      </c>
      <c r="K129" s="77">
        <f>VLOOKUP($H129,'таблица гонки'!$A$5:$D$54,4,0)</f>
        <v>0</v>
      </c>
    </row>
    <row r="130" spans="1:11">
      <c r="A130" s="68">
        <f>$M$10</f>
        <v>21</v>
      </c>
      <c r="B130" s="67">
        <f t="shared" si="26"/>
        <v>4</v>
      </c>
      <c r="C130" s="65" t="str">
        <f>VLOOKUP($B130,'таблица гонки'!$A$5:$C$54,2,0)</f>
        <v>Переверзев Юра</v>
      </c>
      <c r="D130" s="65" t="str">
        <f>VLOOKUP($B130,'таблица гонки'!$A$5:$C$54,3,0)</f>
        <v>Crazy Karting</v>
      </c>
      <c r="E130" s="77">
        <f>VLOOKUP($B130,'таблица гонки'!$A$5:$D$54,4,0)</f>
        <v>2.5</v>
      </c>
      <c r="G130" s="68">
        <f>$M$10</f>
        <v>21</v>
      </c>
      <c r="H130" s="67">
        <f t="shared" si="27"/>
        <v>3</v>
      </c>
      <c r="I130" s="65" t="str">
        <f>VLOOKUP($H130,'таблица гонки'!$A$5:$C$54,2,0)</f>
        <v>Загорулько Иван</v>
      </c>
      <c r="J130" s="65" t="str">
        <f>VLOOKUP($H130,'таблица гонки'!$A$5:$C$54,3,0)</f>
        <v>Crazy Karting</v>
      </c>
      <c r="K130" s="77" t="str">
        <f>VLOOKUP($H130,'таблица гонки'!$A$5:$D$54,4,0)</f>
        <v>-</v>
      </c>
    </row>
    <row r="131" spans="1:11">
      <c r="A131" s="68">
        <f>$M$11</f>
        <v>10</v>
      </c>
      <c r="B131" s="67">
        <f t="shared" si="26"/>
        <v>50</v>
      </c>
      <c r="C131" s="65">
        <f>VLOOKUP($B131,'таблица гонки'!$A$5:$C$54,2,0)</f>
        <v>0</v>
      </c>
      <c r="D131" s="65">
        <f>VLOOKUP($B131,'таблица гонки'!$A$5:$C$54,3,0)</f>
        <v>0</v>
      </c>
      <c r="E131" s="77">
        <f>VLOOKUP($B131,'таблица гонки'!$A$5:$D$54,4,0)</f>
        <v>0</v>
      </c>
      <c r="G131" s="68">
        <f>$M$11</f>
        <v>10</v>
      </c>
      <c r="H131" s="67">
        <f t="shared" si="27"/>
        <v>22</v>
      </c>
      <c r="I131" s="65" t="str">
        <f>VLOOKUP($H131,'таблица гонки'!$A$5:$C$54,2,0)</f>
        <v>Ткаченко Антон</v>
      </c>
      <c r="J131" s="65" t="str">
        <f>VLOOKUP($H131,'таблица гонки'!$A$5:$C$54,3,0)</f>
        <v>Жажда</v>
      </c>
      <c r="K131" s="77" t="str">
        <f>VLOOKUP($H131,'таблица гонки'!$A$5:$D$54,4,0)</f>
        <v>-</v>
      </c>
    </row>
    <row r="132" spans="1:11">
      <c r="A132" s="68">
        <f>$M$12</f>
        <v>7</v>
      </c>
      <c r="B132" s="67">
        <f t="shared" si="26"/>
        <v>15</v>
      </c>
      <c r="C132" s="65" t="str">
        <f>VLOOKUP($B132,'таблица гонки'!$A$5:$C$54,2,0)</f>
        <v>Кравчонок Александр</v>
      </c>
      <c r="D132" s="65" t="str">
        <f>VLOOKUP($B132,'таблица гонки'!$A$5:$C$54,3,0)</f>
        <v>Пионер</v>
      </c>
      <c r="E132" s="77">
        <f>VLOOKUP($B132,'таблица гонки'!$A$5:$D$54,4,0)</f>
        <v>10</v>
      </c>
      <c r="G132" s="68">
        <f>$M$12</f>
        <v>7</v>
      </c>
      <c r="H132" s="67">
        <f t="shared" si="27"/>
        <v>31</v>
      </c>
      <c r="I132" s="65" t="str">
        <f>VLOOKUP($H132,'таблица гонки'!$A$5:$C$54,2,0)</f>
        <v>Пилатов Сергей</v>
      </c>
      <c r="J132" s="65" t="str">
        <f>VLOOKUP($H132,'таблица гонки'!$A$5:$C$54,3,0)</f>
        <v>Ингул Карт</v>
      </c>
      <c r="K132" s="77">
        <f>VLOOKUP($H132,'таблица гонки'!$A$5:$D$54,4,0)</f>
        <v>10</v>
      </c>
    </row>
    <row r="133" spans="1:11">
      <c r="A133" s="68">
        <f>$M$13</f>
        <v>6</v>
      </c>
      <c r="B133" s="67">
        <f t="shared" si="26"/>
        <v>37</v>
      </c>
      <c r="C133" s="65" t="str">
        <f>VLOOKUP($B133,'таблица гонки'!$A$5:$C$54,2,0)</f>
        <v>Зуев Иван</v>
      </c>
      <c r="D133" s="65" t="str">
        <f>VLOOKUP($B133,'таблица гонки'!$A$5:$C$54,3,0)</f>
        <v>Ингул Карт</v>
      </c>
      <c r="E133" s="77">
        <f>VLOOKUP($B133,'таблица гонки'!$A$5:$D$54,4,0)</f>
        <v>5</v>
      </c>
      <c r="G133" s="68">
        <f>$M$13</f>
        <v>6</v>
      </c>
      <c r="H133" s="67">
        <f t="shared" si="27"/>
        <v>2</v>
      </c>
      <c r="I133" s="65" t="str">
        <f>VLOOKUP($H133,'таблица гонки'!$A$5:$C$54,2,0)</f>
        <v>Паненко Женя</v>
      </c>
      <c r="J133" s="65" t="str">
        <f>VLOOKUP($H133,'таблица гонки'!$A$5:$C$54,3,0)</f>
        <v>Crazy Karting</v>
      </c>
      <c r="K133" s="77" t="str">
        <f>VLOOKUP($H133,'таблица гонки'!$A$5:$D$54,4,0)</f>
        <v>-</v>
      </c>
    </row>
    <row r="134" spans="1:11" ht="15.75">
      <c r="A134" s="62" t="s">
        <v>8</v>
      </c>
      <c r="B134" s="64"/>
      <c r="C134" s="62">
        <v>13</v>
      </c>
      <c r="G134" s="63" t="s">
        <v>66</v>
      </c>
    </row>
    <row r="135" spans="1:11">
      <c r="A135" s="68">
        <f>$M$4</f>
        <v>5</v>
      </c>
      <c r="B135" s="67">
        <f>Z4</f>
        <v>28</v>
      </c>
      <c r="C135" s="65" t="str">
        <f>VLOOKUP($B135,'таблица гонки'!$A$5:$C$54,2,0)</f>
        <v>Шутка Виталий</v>
      </c>
      <c r="D135" s="65" t="str">
        <f>VLOOKUP($B135,'таблица гонки'!$A$5:$C$54,3,0)</f>
        <v>Жажда</v>
      </c>
      <c r="E135" s="77" t="str">
        <f>VLOOKUP($B135,'таблица гонки'!$A$5:$D$54,4,0)</f>
        <v>-</v>
      </c>
      <c r="G135" s="68">
        <f>$M$9</f>
        <v>33</v>
      </c>
      <c r="H135" s="67">
        <f>Z9</f>
        <v>23</v>
      </c>
      <c r="I135" s="65" t="str">
        <f>VLOOKUP($H135,'таблица гонки'!$A$5:$C$54,2,0)</f>
        <v>Хлопонин Андрей</v>
      </c>
      <c r="J135" s="65" t="str">
        <f>VLOOKUP($H135,'таблица гонки'!$A$5:$C$54,3,0)</f>
        <v>Жажда</v>
      </c>
      <c r="K135" s="77">
        <f>VLOOKUP($H135,'таблица гонки'!$A$5:$D$54,4,0)</f>
        <v>10</v>
      </c>
    </row>
    <row r="136" spans="1:11">
      <c r="A136" s="68">
        <f>$M$5</f>
        <v>69</v>
      </c>
      <c r="B136" s="67">
        <f>Z5</f>
        <v>31</v>
      </c>
      <c r="C136" s="65" t="str">
        <f>VLOOKUP($B136,'таблица гонки'!$A$5:$C$54,2,0)</f>
        <v>Пилатов Сергей</v>
      </c>
      <c r="D136" s="65" t="str">
        <f>VLOOKUP($B136,'таблица гонки'!$A$5:$C$54,3,0)</f>
        <v>Ингул Карт</v>
      </c>
      <c r="E136" s="77">
        <f>VLOOKUP($B136,'таблица гонки'!$A$5:$D$54,4,0)</f>
        <v>10</v>
      </c>
      <c r="G136" s="68">
        <f>$M$10</f>
        <v>21</v>
      </c>
      <c r="H136" s="67">
        <f>Z10</f>
        <v>36</v>
      </c>
      <c r="I136" s="65" t="str">
        <f>VLOOKUP($H136,'таблица гонки'!$A$5:$C$54,2,0)</f>
        <v>Наумов Евгений</v>
      </c>
      <c r="J136" s="65" t="str">
        <f>VLOOKUP($H136,'таблица гонки'!$A$5:$C$54,3,0)</f>
        <v>Ингул Карт</v>
      </c>
      <c r="K136" s="77">
        <f>VLOOKUP($H136,'таблица гонки'!$A$5:$D$54,4,0)</f>
        <v>10</v>
      </c>
    </row>
    <row r="137" spans="1:11">
      <c r="A137" s="68">
        <f>$M$6</f>
        <v>9</v>
      </c>
      <c r="B137" s="67">
        <f>Z6</f>
        <v>42</v>
      </c>
      <c r="C137" s="65" t="str">
        <f>VLOOKUP($B137,'таблица гонки'!$A$5:$C$54,2,0)</f>
        <v>Лабинский Николай</v>
      </c>
      <c r="D137" s="65" t="str">
        <f>VLOOKUP($B137,'таблица гонки'!$A$5:$C$54,3,0)</f>
        <v>Жажда</v>
      </c>
      <c r="E137" s="77" t="str">
        <f>VLOOKUP($B137,'таблица гонки'!$A$5:$D$54,4,0)</f>
        <v>-</v>
      </c>
      <c r="G137" s="68">
        <f>$M$11</f>
        <v>10</v>
      </c>
      <c r="H137" s="67">
        <f>Z11</f>
        <v>1</v>
      </c>
      <c r="I137" s="65" t="str">
        <f>VLOOKUP($H137,'таблица гонки'!$A$5:$C$54,2,0)</f>
        <v>Новиков Герман</v>
      </c>
      <c r="J137" s="65" t="str">
        <f>VLOOKUP($H137,'таблица гонки'!$A$5:$C$54,3,0)</f>
        <v>Crazy Karting</v>
      </c>
      <c r="K137" s="77">
        <f>VLOOKUP($H137,'таблица гонки'!$A$5:$D$54,4,0)</f>
        <v>20</v>
      </c>
    </row>
    <row r="138" spans="1:11">
      <c r="A138" s="68">
        <f>$M$7</f>
        <v>13</v>
      </c>
      <c r="B138" s="67">
        <f>Z7</f>
        <v>17</v>
      </c>
      <c r="C138" s="65" t="str">
        <f>VLOOKUP($B138,'таблица гонки'!$A$5:$C$54,2,0)</f>
        <v>Гончаров Алексей</v>
      </c>
      <c r="D138" s="65" t="str">
        <f>VLOOKUP($B138,'таблица гонки'!$A$5:$C$54,3,0)</f>
        <v>Пионер</v>
      </c>
      <c r="E138" s="77">
        <f>VLOOKUP($B138,'таблица гонки'!$A$5:$D$54,4,0)</f>
        <v>7.5</v>
      </c>
      <c r="G138" s="68">
        <f>$M$12</f>
        <v>7</v>
      </c>
      <c r="H138" s="67">
        <f>Z12</f>
        <v>48</v>
      </c>
      <c r="I138" s="65">
        <f>VLOOKUP($H138,'таблица гонки'!$A$5:$C$54,2,0)</f>
        <v>0</v>
      </c>
      <c r="J138" s="65">
        <f>VLOOKUP($H138,'таблица гонки'!$A$5:$C$54,3,0)</f>
        <v>0</v>
      </c>
      <c r="K138" s="77">
        <f>VLOOKUP($H138,'таблица гонки'!$A$5:$D$54,4,0)</f>
        <v>0</v>
      </c>
    </row>
    <row r="139" spans="1:11">
      <c r="A139" s="68">
        <f>$M$8</f>
        <v>1</v>
      </c>
      <c r="B139" s="67">
        <f>Z8</f>
        <v>6</v>
      </c>
      <c r="C139" s="65" t="str">
        <f>VLOOKUP($B139,'таблица гонки'!$A$5:$C$54,2,0)</f>
        <v>Толоченко Саша</v>
      </c>
      <c r="D139" s="65" t="str">
        <f>VLOOKUP($B139,'таблица гонки'!$A$5:$C$54,3,0)</f>
        <v>Crazy Karting</v>
      </c>
      <c r="E139" s="77">
        <f>VLOOKUP($B139,'таблица гонки'!$A$5:$D$54,4,0)</f>
        <v>17.5</v>
      </c>
      <c r="G139" s="68">
        <f>$M$13</f>
        <v>6</v>
      </c>
      <c r="H139" s="67">
        <f>Z13</f>
        <v>20</v>
      </c>
      <c r="I139" s="65" t="str">
        <f>VLOOKUP($H139,'таблица гонки'!$A$5:$C$54,2,0)</f>
        <v>Фалько Костя</v>
      </c>
      <c r="J139" s="65" t="str">
        <f>VLOOKUP($H139,'таблица гонки'!$A$5:$C$54,3,0)</f>
        <v>Пионер</v>
      </c>
      <c r="K139" s="77" t="str">
        <f>VLOOKUP($H139,'таблица гонки'!$A$5:$D$54,4,0)</f>
        <v>-</v>
      </c>
    </row>
  </sheetData>
  <dataConsolidate/>
  <mergeCells count="7">
    <mergeCell ref="AM12:AM13"/>
    <mergeCell ref="A1:J1"/>
    <mergeCell ref="N2:AL2"/>
    <mergeCell ref="AM4:AM5"/>
    <mergeCell ref="AM6:AM7"/>
    <mergeCell ref="AM8:AM9"/>
    <mergeCell ref="AM10:AM11"/>
  </mergeCells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tabSelected="1" zoomScale="70" zoomScaleNormal="70" workbookViewId="0">
      <selection activeCell="T1" sqref="T1:AD1"/>
    </sheetView>
  </sheetViews>
  <sheetFormatPr defaultRowHeight="12.75"/>
  <cols>
    <col min="1" max="1" width="8.140625" style="42" customWidth="1"/>
    <col min="2" max="2" width="26.28515625" style="41" customWidth="1"/>
    <col min="3" max="3" width="17.140625" style="42" customWidth="1"/>
    <col min="4" max="4" width="9.5703125" style="42" customWidth="1"/>
    <col min="5" max="5" width="6.28515625" style="41" bestFit="1" customWidth="1"/>
    <col min="6" max="6" width="5.7109375" style="41" customWidth="1"/>
    <col min="7" max="7" width="6.28515625" style="41" bestFit="1" customWidth="1"/>
    <col min="8" max="8" width="5.7109375" style="41" customWidth="1"/>
    <col min="9" max="9" width="5.85546875" style="41" customWidth="1"/>
    <col min="10" max="14" width="6.28515625" style="41" customWidth="1"/>
    <col min="15" max="15" width="6.7109375" style="41" customWidth="1"/>
    <col min="16" max="16" width="7.85546875" style="42" customWidth="1"/>
    <col min="17" max="17" width="8.28515625" style="42" customWidth="1"/>
    <col min="18" max="19" width="9" style="42" customWidth="1"/>
    <col min="20" max="20" width="8" style="41" customWidth="1"/>
    <col min="21" max="21" width="7.7109375" style="41" customWidth="1"/>
    <col min="22" max="22" width="8.42578125" style="41" customWidth="1"/>
    <col min="23" max="24" width="7.7109375" style="41" customWidth="1"/>
    <col min="25" max="25" width="8.7109375" style="41" customWidth="1"/>
    <col min="26" max="28" width="7.7109375" style="41" customWidth="1"/>
    <col min="29" max="29" width="8" style="41" customWidth="1"/>
    <col min="30" max="30" width="7.7109375" style="41" customWidth="1"/>
    <col min="33" max="33" width="7.42578125" style="41" customWidth="1"/>
    <col min="34" max="55" width="5.7109375" style="41" customWidth="1"/>
    <col min="56" max="262" width="9.140625" style="41"/>
    <col min="263" max="263" width="8.140625" style="41" customWidth="1"/>
    <col min="264" max="264" width="37" style="41" customWidth="1"/>
    <col min="265" max="265" width="24.140625" style="41" bestFit="1" customWidth="1"/>
    <col min="266" max="266" width="6.28515625" style="41" bestFit="1" customWidth="1"/>
    <col min="267" max="267" width="5.7109375" style="41" customWidth="1"/>
    <col min="268" max="268" width="6.28515625" style="41" bestFit="1" customWidth="1"/>
    <col min="269" max="269" width="5.7109375" style="41" customWidth="1"/>
    <col min="270" max="270" width="5.85546875" style="41" customWidth="1"/>
    <col min="271" max="271" width="5.7109375" style="41" customWidth="1"/>
    <col min="272" max="272" width="6.28515625" style="41" bestFit="1" customWidth="1"/>
    <col min="273" max="273" width="5.7109375" style="41" customWidth="1"/>
    <col min="274" max="274" width="6.28515625" style="41" bestFit="1" customWidth="1"/>
    <col min="275" max="275" width="5.5703125" style="41" customWidth="1"/>
    <col min="276" max="276" width="8.7109375" style="41" customWidth="1"/>
    <col min="277" max="277" width="8.28515625" style="41" customWidth="1"/>
    <col min="278" max="278" width="9" style="41" customWidth="1"/>
    <col min="279" max="279" width="8" style="41" customWidth="1"/>
    <col min="280" max="311" width="5.7109375" style="41" customWidth="1"/>
    <col min="312" max="518" width="9.140625" style="41"/>
    <col min="519" max="519" width="8.140625" style="41" customWidth="1"/>
    <col min="520" max="520" width="37" style="41" customWidth="1"/>
    <col min="521" max="521" width="24.140625" style="41" bestFit="1" customWidth="1"/>
    <col min="522" max="522" width="6.28515625" style="41" bestFit="1" customWidth="1"/>
    <col min="523" max="523" width="5.7109375" style="41" customWidth="1"/>
    <col min="524" max="524" width="6.28515625" style="41" bestFit="1" customWidth="1"/>
    <col min="525" max="525" width="5.7109375" style="41" customWidth="1"/>
    <col min="526" max="526" width="5.85546875" style="41" customWidth="1"/>
    <col min="527" max="527" width="5.7109375" style="41" customWidth="1"/>
    <col min="528" max="528" width="6.28515625" style="41" bestFit="1" customWidth="1"/>
    <col min="529" max="529" width="5.7109375" style="41" customWidth="1"/>
    <col min="530" max="530" width="6.28515625" style="41" bestFit="1" customWidth="1"/>
    <col min="531" max="531" width="5.5703125" style="41" customWidth="1"/>
    <col min="532" max="532" width="8.7109375" style="41" customWidth="1"/>
    <col min="533" max="533" width="8.28515625" style="41" customWidth="1"/>
    <col min="534" max="534" width="9" style="41" customWidth="1"/>
    <col min="535" max="535" width="8" style="41" customWidth="1"/>
    <col min="536" max="567" width="5.7109375" style="41" customWidth="1"/>
    <col min="568" max="774" width="9.140625" style="41"/>
    <col min="775" max="775" width="8.140625" style="41" customWidth="1"/>
    <col min="776" max="776" width="37" style="41" customWidth="1"/>
    <col min="777" max="777" width="24.140625" style="41" bestFit="1" customWidth="1"/>
    <col min="778" max="778" width="6.28515625" style="41" bestFit="1" customWidth="1"/>
    <col min="779" max="779" width="5.7109375" style="41" customWidth="1"/>
    <col min="780" max="780" width="6.28515625" style="41" bestFit="1" customWidth="1"/>
    <col min="781" max="781" width="5.7109375" style="41" customWidth="1"/>
    <col min="782" max="782" width="5.85546875" style="41" customWidth="1"/>
    <col min="783" max="783" width="5.7109375" style="41" customWidth="1"/>
    <col min="784" max="784" width="6.28515625" style="41" bestFit="1" customWidth="1"/>
    <col min="785" max="785" width="5.7109375" style="41" customWidth="1"/>
    <col min="786" max="786" width="6.28515625" style="41" bestFit="1" customWidth="1"/>
    <col min="787" max="787" width="5.5703125" style="41" customWidth="1"/>
    <col min="788" max="788" width="8.7109375" style="41" customWidth="1"/>
    <col min="789" max="789" width="8.28515625" style="41" customWidth="1"/>
    <col min="790" max="790" width="9" style="41" customWidth="1"/>
    <col min="791" max="791" width="8" style="41" customWidth="1"/>
    <col min="792" max="823" width="5.7109375" style="41" customWidth="1"/>
    <col min="824" max="1030" width="9.140625" style="41"/>
    <col min="1031" max="1031" width="8.140625" style="41" customWidth="1"/>
    <col min="1032" max="1032" width="37" style="41" customWidth="1"/>
    <col min="1033" max="1033" width="24.140625" style="41" bestFit="1" customWidth="1"/>
    <col min="1034" max="1034" width="6.28515625" style="41" bestFit="1" customWidth="1"/>
    <col min="1035" max="1035" width="5.7109375" style="41" customWidth="1"/>
    <col min="1036" max="1036" width="6.28515625" style="41" bestFit="1" customWidth="1"/>
    <col min="1037" max="1037" width="5.7109375" style="41" customWidth="1"/>
    <col min="1038" max="1038" width="5.85546875" style="41" customWidth="1"/>
    <col min="1039" max="1039" width="5.7109375" style="41" customWidth="1"/>
    <col min="1040" max="1040" width="6.28515625" style="41" bestFit="1" customWidth="1"/>
    <col min="1041" max="1041" width="5.7109375" style="41" customWidth="1"/>
    <col min="1042" max="1042" width="6.28515625" style="41" bestFit="1" customWidth="1"/>
    <col min="1043" max="1043" width="5.5703125" style="41" customWidth="1"/>
    <col min="1044" max="1044" width="8.7109375" style="41" customWidth="1"/>
    <col min="1045" max="1045" width="8.28515625" style="41" customWidth="1"/>
    <col min="1046" max="1046" width="9" style="41" customWidth="1"/>
    <col min="1047" max="1047" width="8" style="41" customWidth="1"/>
    <col min="1048" max="1079" width="5.7109375" style="41" customWidth="1"/>
    <col min="1080" max="1286" width="9.140625" style="41"/>
    <col min="1287" max="1287" width="8.140625" style="41" customWidth="1"/>
    <col min="1288" max="1288" width="37" style="41" customWidth="1"/>
    <col min="1289" max="1289" width="24.140625" style="41" bestFit="1" customWidth="1"/>
    <col min="1290" max="1290" width="6.28515625" style="41" bestFit="1" customWidth="1"/>
    <col min="1291" max="1291" width="5.7109375" style="41" customWidth="1"/>
    <col min="1292" max="1292" width="6.28515625" style="41" bestFit="1" customWidth="1"/>
    <col min="1293" max="1293" width="5.7109375" style="41" customWidth="1"/>
    <col min="1294" max="1294" width="5.85546875" style="41" customWidth="1"/>
    <col min="1295" max="1295" width="5.7109375" style="41" customWidth="1"/>
    <col min="1296" max="1296" width="6.28515625" style="41" bestFit="1" customWidth="1"/>
    <col min="1297" max="1297" width="5.7109375" style="41" customWidth="1"/>
    <col min="1298" max="1298" width="6.28515625" style="41" bestFit="1" customWidth="1"/>
    <col min="1299" max="1299" width="5.5703125" style="41" customWidth="1"/>
    <col min="1300" max="1300" width="8.7109375" style="41" customWidth="1"/>
    <col min="1301" max="1301" width="8.28515625" style="41" customWidth="1"/>
    <col min="1302" max="1302" width="9" style="41" customWidth="1"/>
    <col min="1303" max="1303" width="8" style="41" customWidth="1"/>
    <col min="1304" max="1335" width="5.7109375" style="41" customWidth="1"/>
    <col min="1336" max="1542" width="9.140625" style="41"/>
    <col min="1543" max="1543" width="8.140625" style="41" customWidth="1"/>
    <col min="1544" max="1544" width="37" style="41" customWidth="1"/>
    <col min="1545" max="1545" width="24.140625" style="41" bestFit="1" customWidth="1"/>
    <col min="1546" max="1546" width="6.28515625" style="41" bestFit="1" customWidth="1"/>
    <col min="1547" max="1547" width="5.7109375" style="41" customWidth="1"/>
    <col min="1548" max="1548" width="6.28515625" style="41" bestFit="1" customWidth="1"/>
    <col min="1549" max="1549" width="5.7109375" style="41" customWidth="1"/>
    <col min="1550" max="1550" width="5.85546875" style="41" customWidth="1"/>
    <col min="1551" max="1551" width="5.7109375" style="41" customWidth="1"/>
    <col min="1552" max="1552" width="6.28515625" style="41" bestFit="1" customWidth="1"/>
    <col min="1553" max="1553" width="5.7109375" style="41" customWidth="1"/>
    <col min="1554" max="1554" width="6.28515625" style="41" bestFit="1" customWidth="1"/>
    <col min="1555" max="1555" width="5.5703125" style="41" customWidth="1"/>
    <col min="1556" max="1556" width="8.7109375" style="41" customWidth="1"/>
    <col min="1557" max="1557" width="8.28515625" style="41" customWidth="1"/>
    <col min="1558" max="1558" width="9" style="41" customWidth="1"/>
    <col min="1559" max="1559" width="8" style="41" customWidth="1"/>
    <col min="1560" max="1591" width="5.7109375" style="41" customWidth="1"/>
    <col min="1592" max="1798" width="9.140625" style="41"/>
    <col min="1799" max="1799" width="8.140625" style="41" customWidth="1"/>
    <col min="1800" max="1800" width="37" style="41" customWidth="1"/>
    <col min="1801" max="1801" width="24.140625" style="41" bestFit="1" customWidth="1"/>
    <col min="1802" max="1802" width="6.28515625" style="41" bestFit="1" customWidth="1"/>
    <col min="1803" max="1803" width="5.7109375" style="41" customWidth="1"/>
    <col min="1804" max="1804" width="6.28515625" style="41" bestFit="1" customWidth="1"/>
    <col min="1805" max="1805" width="5.7109375" style="41" customWidth="1"/>
    <col min="1806" max="1806" width="5.85546875" style="41" customWidth="1"/>
    <col min="1807" max="1807" width="5.7109375" style="41" customWidth="1"/>
    <col min="1808" max="1808" width="6.28515625" style="41" bestFit="1" customWidth="1"/>
    <col min="1809" max="1809" width="5.7109375" style="41" customWidth="1"/>
    <col min="1810" max="1810" width="6.28515625" style="41" bestFit="1" customWidth="1"/>
    <col min="1811" max="1811" width="5.5703125" style="41" customWidth="1"/>
    <col min="1812" max="1812" width="8.7109375" style="41" customWidth="1"/>
    <col min="1813" max="1813" width="8.28515625" style="41" customWidth="1"/>
    <col min="1814" max="1814" width="9" style="41" customWidth="1"/>
    <col min="1815" max="1815" width="8" style="41" customWidth="1"/>
    <col min="1816" max="1847" width="5.7109375" style="41" customWidth="1"/>
    <col min="1848" max="2054" width="9.140625" style="41"/>
    <col min="2055" max="2055" width="8.140625" style="41" customWidth="1"/>
    <col min="2056" max="2056" width="37" style="41" customWidth="1"/>
    <col min="2057" max="2057" width="24.140625" style="41" bestFit="1" customWidth="1"/>
    <col min="2058" max="2058" width="6.28515625" style="41" bestFit="1" customWidth="1"/>
    <col min="2059" max="2059" width="5.7109375" style="41" customWidth="1"/>
    <col min="2060" max="2060" width="6.28515625" style="41" bestFit="1" customWidth="1"/>
    <col min="2061" max="2061" width="5.7109375" style="41" customWidth="1"/>
    <col min="2062" max="2062" width="5.85546875" style="41" customWidth="1"/>
    <col min="2063" max="2063" width="5.7109375" style="41" customWidth="1"/>
    <col min="2064" max="2064" width="6.28515625" style="41" bestFit="1" customWidth="1"/>
    <col min="2065" max="2065" width="5.7109375" style="41" customWidth="1"/>
    <col min="2066" max="2066" width="6.28515625" style="41" bestFit="1" customWidth="1"/>
    <col min="2067" max="2067" width="5.5703125" style="41" customWidth="1"/>
    <col min="2068" max="2068" width="8.7109375" style="41" customWidth="1"/>
    <col min="2069" max="2069" width="8.28515625" style="41" customWidth="1"/>
    <col min="2070" max="2070" width="9" style="41" customWidth="1"/>
    <col min="2071" max="2071" width="8" style="41" customWidth="1"/>
    <col min="2072" max="2103" width="5.7109375" style="41" customWidth="1"/>
    <col min="2104" max="2310" width="9.140625" style="41"/>
    <col min="2311" max="2311" width="8.140625" style="41" customWidth="1"/>
    <col min="2312" max="2312" width="37" style="41" customWidth="1"/>
    <col min="2313" max="2313" width="24.140625" style="41" bestFit="1" customWidth="1"/>
    <col min="2314" max="2314" width="6.28515625" style="41" bestFit="1" customWidth="1"/>
    <col min="2315" max="2315" width="5.7109375" style="41" customWidth="1"/>
    <col min="2316" max="2316" width="6.28515625" style="41" bestFit="1" customWidth="1"/>
    <col min="2317" max="2317" width="5.7109375" style="41" customWidth="1"/>
    <col min="2318" max="2318" width="5.85546875" style="41" customWidth="1"/>
    <col min="2319" max="2319" width="5.7109375" style="41" customWidth="1"/>
    <col min="2320" max="2320" width="6.28515625" style="41" bestFit="1" customWidth="1"/>
    <col min="2321" max="2321" width="5.7109375" style="41" customWidth="1"/>
    <col min="2322" max="2322" width="6.28515625" style="41" bestFit="1" customWidth="1"/>
    <col min="2323" max="2323" width="5.5703125" style="41" customWidth="1"/>
    <col min="2324" max="2324" width="8.7109375" style="41" customWidth="1"/>
    <col min="2325" max="2325" width="8.28515625" style="41" customWidth="1"/>
    <col min="2326" max="2326" width="9" style="41" customWidth="1"/>
    <col min="2327" max="2327" width="8" style="41" customWidth="1"/>
    <col min="2328" max="2359" width="5.7109375" style="41" customWidth="1"/>
    <col min="2360" max="2566" width="9.140625" style="41"/>
    <col min="2567" max="2567" width="8.140625" style="41" customWidth="1"/>
    <col min="2568" max="2568" width="37" style="41" customWidth="1"/>
    <col min="2569" max="2569" width="24.140625" style="41" bestFit="1" customWidth="1"/>
    <col min="2570" max="2570" width="6.28515625" style="41" bestFit="1" customWidth="1"/>
    <col min="2571" max="2571" width="5.7109375" style="41" customWidth="1"/>
    <col min="2572" max="2572" width="6.28515625" style="41" bestFit="1" customWidth="1"/>
    <col min="2573" max="2573" width="5.7109375" style="41" customWidth="1"/>
    <col min="2574" max="2574" width="5.85546875" style="41" customWidth="1"/>
    <col min="2575" max="2575" width="5.7109375" style="41" customWidth="1"/>
    <col min="2576" max="2576" width="6.28515625" style="41" bestFit="1" customWidth="1"/>
    <col min="2577" max="2577" width="5.7109375" style="41" customWidth="1"/>
    <col min="2578" max="2578" width="6.28515625" style="41" bestFit="1" customWidth="1"/>
    <col min="2579" max="2579" width="5.5703125" style="41" customWidth="1"/>
    <col min="2580" max="2580" width="8.7109375" style="41" customWidth="1"/>
    <col min="2581" max="2581" width="8.28515625" style="41" customWidth="1"/>
    <col min="2582" max="2582" width="9" style="41" customWidth="1"/>
    <col min="2583" max="2583" width="8" style="41" customWidth="1"/>
    <col min="2584" max="2615" width="5.7109375" style="41" customWidth="1"/>
    <col min="2616" max="2822" width="9.140625" style="41"/>
    <col min="2823" max="2823" width="8.140625" style="41" customWidth="1"/>
    <col min="2824" max="2824" width="37" style="41" customWidth="1"/>
    <col min="2825" max="2825" width="24.140625" style="41" bestFit="1" customWidth="1"/>
    <col min="2826" max="2826" width="6.28515625" style="41" bestFit="1" customWidth="1"/>
    <col min="2827" max="2827" width="5.7109375" style="41" customWidth="1"/>
    <col min="2828" max="2828" width="6.28515625" style="41" bestFit="1" customWidth="1"/>
    <col min="2829" max="2829" width="5.7109375" style="41" customWidth="1"/>
    <col min="2830" max="2830" width="5.85546875" style="41" customWidth="1"/>
    <col min="2831" max="2831" width="5.7109375" style="41" customWidth="1"/>
    <col min="2832" max="2832" width="6.28515625" style="41" bestFit="1" customWidth="1"/>
    <col min="2833" max="2833" width="5.7109375" style="41" customWidth="1"/>
    <col min="2834" max="2834" width="6.28515625" style="41" bestFit="1" customWidth="1"/>
    <col min="2835" max="2835" width="5.5703125" style="41" customWidth="1"/>
    <col min="2836" max="2836" width="8.7109375" style="41" customWidth="1"/>
    <col min="2837" max="2837" width="8.28515625" style="41" customWidth="1"/>
    <col min="2838" max="2838" width="9" style="41" customWidth="1"/>
    <col min="2839" max="2839" width="8" style="41" customWidth="1"/>
    <col min="2840" max="2871" width="5.7109375" style="41" customWidth="1"/>
    <col min="2872" max="3078" width="9.140625" style="41"/>
    <col min="3079" max="3079" width="8.140625" style="41" customWidth="1"/>
    <col min="3080" max="3080" width="37" style="41" customWidth="1"/>
    <col min="3081" max="3081" width="24.140625" style="41" bestFit="1" customWidth="1"/>
    <col min="3082" max="3082" width="6.28515625" style="41" bestFit="1" customWidth="1"/>
    <col min="3083" max="3083" width="5.7109375" style="41" customWidth="1"/>
    <col min="3084" max="3084" width="6.28515625" style="41" bestFit="1" customWidth="1"/>
    <col min="3085" max="3085" width="5.7109375" style="41" customWidth="1"/>
    <col min="3086" max="3086" width="5.85546875" style="41" customWidth="1"/>
    <col min="3087" max="3087" width="5.7109375" style="41" customWidth="1"/>
    <col min="3088" max="3088" width="6.28515625" style="41" bestFit="1" customWidth="1"/>
    <col min="3089" max="3089" width="5.7109375" style="41" customWidth="1"/>
    <col min="3090" max="3090" width="6.28515625" style="41" bestFit="1" customWidth="1"/>
    <col min="3091" max="3091" width="5.5703125" style="41" customWidth="1"/>
    <col min="3092" max="3092" width="8.7109375" style="41" customWidth="1"/>
    <col min="3093" max="3093" width="8.28515625" style="41" customWidth="1"/>
    <col min="3094" max="3094" width="9" style="41" customWidth="1"/>
    <col min="3095" max="3095" width="8" style="41" customWidth="1"/>
    <col min="3096" max="3127" width="5.7109375" style="41" customWidth="1"/>
    <col min="3128" max="3334" width="9.140625" style="41"/>
    <col min="3335" max="3335" width="8.140625" style="41" customWidth="1"/>
    <col min="3336" max="3336" width="37" style="41" customWidth="1"/>
    <col min="3337" max="3337" width="24.140625" style="41" bestFit="1" customWidth="1"/>
    <col min="3338" max="3338" width="6.28515625" style="41" bestFit="1" customWidth="1"/>
    <col min="3339" max="3339" width="5.7109375" style="41" customWidth="1"/>
    <col min="3340" max="3340" width="6.28515625" style="41" bestFit="1" customWidth="1"/>
    <col min="3341" max="3341" width="5.7109375" style="41" customWidth="1"/>
    <col min="3342" max="3342" width="5.85546875" style="41" customWidth="1"/>
    <col min="3343" max="3343" width="5.7109375" style="41" customWidth="1"/>
    <col min="3344" max="3344" width="6.28515625" style="41" bestFit="1" customWidth="1"/>
    <col min="3345" max="3345" width="5.7109375" style="41" customWidth="1"/>
    <col min="3346" max="3346" width="6.28515625" style="41" bestFit="1" customWidth="1"/>
    <col min="3347" max="3347" width="5.5703125" style="41" customWidth="1"/>
    <col min="3348" max="3348" width="8.7109375" style="41" customWidth="1"/>
    <col min="3349" max="3349" width="8.28515625" style="41" customWidth="1"/>
    <col min="3350" max="3350" width="9" style="41" customWidth="1"/>
    <col min="3351" max="3351" width="8" style="41" customWidth="1"/>
    <col min="3352" max="3383" width="5.7109375" style="41" customWidth="1"/>
    <col min="3384" max="3590" width="9.140625" style="41"/>
    <col min="3591" max="3591" width="8.140625" style="41" customWidth="1"/>
    <col min="3592" max="3592" width="37" style="41" customWidth="1"/>
    <col min="3593" max="3593" width="24.140625" style="41" bestFit="1" customWidth="1"/>
    <col min="3594" max="3594" width="6.28515625" style="41" bestFit="1" customWidth="1"/>
    <col min="3595" max="3595" width="5.7109375" style="41" customWidth="1"/>
    <col min="3596" max="3596" width="6.28515625" style="41" bestFit="1" customWidth="1"/>
    <col min="3597" max="3597" width="5.7109375" style="41" customWidth="1"/>
    <col min="3598" max="3598" width="5.85546875" style="41" customWidth="1"/>
    <col min="3599" max="3599" width="5.7109375" style="41" customWidth="1"/>
    <col min="3600" max="3600" width="6.28515625" style="41" bestFit="1" customWidth="1"/>
    <col min="3601" max="3601" width="5.7109375" style="41" customWidth="1"/>
    <col min="3602" max="3602" width="6.28515625" style="41" bestFit="1" customWidth="1"/>
    <col min="3603" max="3603" width="5.5703125" style="41" customWidth="1"/>
    <col min="3604" max="3604" width="8.7109375" style="41" customWidth="1"/>
    <col min="3605" max="3605" width="8.28515625" style="41" customWidth="1"/>
    <col min="3606" max="3606" width="9" style="41" customWidth="1"/>
    <col min="3607" max="3607" width="8" style="41" customWidth="1"/>
    <col min="3608" max="3639" width="5.7109375" style="41" customWidth="1"/>
    <col min="3640" max="3846" width="9.140625" style="41"/>
    <col min="3847" max="3847" width="8.140625" style="41" customWidth="1"/>
    <col min="3848" max="3848" width="37" style="41" customWidth="1"/>
    <col min="3849" max="3849" width="24.140625" style="41" bestFit="1" customWidth="1"/>
    <col min="3850" max="3850" width="6.28515625" style="41" bestFit="1" customWidth="1"/>
    <col min="3851" max="3851" width="5.7109375" style="41" customWidth="1"/>
    <col min="3852" max="3852" width="6.28515625" style="41" bestFit="1" customWidth="1"/>
    <col min="3853" max="3853" width="5.7109375" style="41" customWidth="1"/>
    <col min="3854" max="3854" width="5.85546875" style="41" customWidth="1"/>
    <col min="3855" max="3855" width="5.7109375" style="41" customWidth="1"/>
    <col min="3856" max="3856" width="6.28515625" style="41" bestFit="1" customWidth="1"/>
    <col min="3857" max="3857" width="5.7109375" style="41" customWidth="1"/>
    <col min="3858" max="3858" width="6.28515625" style="41" bestFit="1" customWidth="1"/>
    <col min="3859" max="3859" width="5.5703125" style="41" customWidth="1"/>
    <col min="3860" max="3860" width="8.7109375" style="41" customWidth="1"/>
    <col min="3861" max="3861" width="8.28515625" style="41" customWidth="1"/>
    <col min="3862" max="3862" width="9" style="41" customWidth="1"/>
    <col min="3863" max="3863" width="8" style="41" customWidth="1"/>
    <col min="3864" max="3895" width="5.7109375" style="41" customWidth="1"/>
    <col min="3896" max="4102" width="9.140625" style="41"/>
    <col min="4103" max="4103" width="8.140625" style="41" customWidth="1"/>
    <col min="4104" max="4104" width="37" style="41" customWidth="1"/>
    <col min="4105" max="4105" width="24.140625" style="41" bestFit="1" customWidth="1"/>
    <col min="4106" max="4106" width="6.28515625" style="41" bestFit="1" customWidth="1"/>
    <col min="4107" max="4107" width="5.7109375" style="41" customWidth="1"/>
    <col min="4108" max="4108" width="6.28515625" style="41" bestFit="1" customWidth="1"/>
    <col min="4109" max="4109" width="5.7109375" style="41" customWidth="1"/>
    <col min="4110" max="4110" width="5.85546875" style="41" customWidth="1"/>
    <col min="4111" max="4111" width="5.7109375" style="41" customWidth="1"/>
    <col min="4112" max="4112" width="6.28515625" style="41" bestFit="1" customWidth="1"/>
    <col min="4113" max="4113" width="5.7109375" style="41" customWidth="1"/>
    <col min="4114" max="4114" width="6.28515625" style="41" bestFit="1" customWidth="1"/>
    <col min="4115" max="4115" width="5.5703125" style="41" customWidth="1"/>
    <col min="4116" max="4116" width="8.7109375" style="41" customWidth="1"/>
    <col min="4117" max="4117" width="8.28515625" style="41" customWidth="1"/>
    <col min="4118" max="4118" width="9" style="41" customWidth="1"/>
    <col min="4119" max="4119" width="8" style="41" customWidth="1"/>
    <col min="4120" max="4151" width="5.7109375" style="41" customWidth="1"/>
    <col min="4152" max="4358" width="9.140625" style="41"/>
    <col min="4359" max="4359" width="8.140625" style="41" customWidth="1"/>
    <col min="4360" max="4360" width="37" style="41" customWidth="1"/>
    <col min="4361" max="4361" width="24.140625" style="41" bestFit="1" customWidth="1"/>
    <col min="4362" max="4362" width="6.28515625" style="41" bestFit="1" customWidth="1"/>
    <col min="4363" max="4363" width="5.7109375" style="41" customWidth="1"/>
    <col min="4364" max="4364" width="6.28515625" style="41" bestFit="1" customWidth="1"/>
    <col min="4365" max="4365" width="5.7109375" style="41" customWidth="1"/>
    <col min="4366" max="4366" width="5.85546875" style="41" customWidth="1"/>
    <col min="4367" max="4367" width="5.7109375" style="41" customWidth="1"/>
    <col min="4368" max="4368" width="6.28515625" style="41" bestFit="1" customWidth="1"/>
    <col min="4369" max="4369" width="5.7109375" style="41" customWidth="1"/>
    <col min="4370" max="4370" width="6.28515625" style="41" bestFit="1" customWidth="1"/>
    <col min="4371" max="4371" width="5.5703125" style="41" customWidth="1"/>
    <col min="4372" max="4372" width="8.7109375" style="41" customWidth="1"/>
    <col min="4373" max="4373" width="8.28515625" style="41" customWidth="1"/>
    <col min="4374" max="4374" width="9" style="41" customWidth="1"/>
    <col min="4375" max="4375" width="8" style="41" customWidth="1"/>
    <col min="4376" max="4407" width="5.7109375" style="41" customWidth="1"/>
    <col min="4408" max="4614" width="9.140625" style="41"/>
    <col min="4615" max="4615" width="8.140625" style="41" customWidth="1"/>
    <col min="4616" max="4616" width="37" style="41" customWidth="1"/>
    <col min="4617" max="4617" width="24.140625" style="41" bestFit="1" customWidth="1"/>
    <col min="4618" max="4618" width="6.28515625" style="41" bestFit="1" customWidth="1"/>
    <col min="4619" max="4619" width="5.7109375" style="41" customWidth="1"/>
    <col min="4620" max="4620" width="6.28515625" style="41" bestFit="1" customWidth="1"/>
    <col min="4621" max="4621" width="5.7109375" style="41" customWidth="1"/>
    <col min="4622" max="4622" width="5.85546875" style="41" customWidth="1"/>
    <col min="4623" max="4623" width="5.7109375" style="41" customWidth="1"/>
    <col min="4624" max="4624" width="6.28515625" style="41" bestFit="1" customWidth="1"/>
    <col min="4625" max="4625" width="5.7109375" style="41" customWidth="1"/>
    <col min="4626" max="4626" width="6.28515625" style="41" bestFit="1" customWidth="1"/>
    <col min="4627" max="4627" width="5.5703125" style="41" customWidth="1"/>
    <col min="4628" max="4628" width="8.7109375" style="41" customWidth="1"/>
    <col min="4629" max="4629" width="8.28515625" style="41" customWidth="1"/>
    <col min="4630" max="4630" width="9" style="41" customWidth="1"/>
    <col min="4631" max="4631" width="8" style="41" customWidth="1"/>
    <col min="4632" max="4663" width="5.7109375" style="41" customWidth="1"/>
    <col min="4664" max="4870" width="9.140625" style="41"/>
    <col min="4871" max="4871" width="8.140625" style="41" customWidth="1"/>
    <col min="4872" max="4872" width="37" style="41" customWidth="1"/>
    <col min="4873" max="4873" width="24.140625" style="41" bestFit="1" customWidth="1"/>
    <col min="4874" max="4874" width="6.28515625" style="41" bestFit="1" customWidth="1"/>
    <col min="4875" max="4875" width="5.7109375" style="41" customWidth="1"/>
    <col min="4876" max="4876" width="6.28515625" style="41" bestFit="1" customWidth="1"/>
    <col min="4877" max="4877" width="5.7109375" style="41" customWidth="1"/>
    <col min="4878" max="4878" width="5.85546875" style="41" customWidth="1"/>
    <col min="4879" max="4879" width="5.7109375" style="41" customWidth="1"/>
    <col min="4880" max="4880" width="6.28515625" style="41" bestFit="1" customWidth="1"/>
    <col min="4881" max="4881" width="5.7109375" style="41" customWidth="1"/>
    <col min="4882" max="4882" width="6.28515625" style="41" bestFit="1" customWidth="1"/>
    <col min="4883" max="4883" width="5.5703125" style="41" customWidth="1"/>
    <col min="4884" max="4884" width="8.7109375" style="41" customWidth="1"/>
    <col min="4885" max="4885" width="8.28515625" style="41" customWidth="1"/>
    <col min="4886" max="4886" width="9" style="41" customWidth="1"/>
    <col min="4887" max="4887" width="8" style="41" customWidth="1"/>
    <col min="4888" max="4919" width="5.7109375" style="41" customWidth="1"/>
    <col min="4920" max="5126" width="9.140625" style="41"/>
    <col min="5127" max="5127" width="8.140625" style="41" customWidth="1"/>
    <col min="5128" max="5128" width="37" style="41" customWidth="1"/>
    <col min="5129" max="5129" width="24.140625" style="41" bestFit="1" customWidth="1"/>
    <col min="5130" max="5130" width="6.28515625" style="41" bestFit="1" customWidth="1"/>
    <col min="5131" max="5131" width="5.7109375" style="41" customWidth="1"/>
    <col min="5132" max="5132" width="6.28515625" style="41" bestFit="1" customWidth="1"/>
    <col min="5133" max="5133" width="5.7109375" style="41" customWidth="1"/>
    <col min="5134" max="5134" width="5.85546875" style="41" customWidth="1"/>
    <col min="5135" max="5135" width="5.7109375" style="41" customWidth="1"/>
    <col min="5136" max="5136" width="6.28515625" style="41" bestFit="1" customWidth="1"/>
    <col min="5137" max="5137" width="5.7109375" style="41" customWidth="1"/>
    <col min="5138" max="5138" width="6.28515625" style="41" bestFit="1" customWidth="1"/>
    <col min="5139" max="5139" width="5.5703125" style="41" customWidth="1"/>
    <col min="5140" max="5140" width="8.7109375" style="41" customWidth="1"/>
    <col min="5141" max="5141" width="8.28515625" style="41" customWidth="1"/>
    <col min="5142" max="5142" width="9" style="41" customWidth="1"/>
    <col min="5143" max="5143" width="8" style="41" customWidth="1"/>
    <col min="5144" max="5175" width="5.7109375" style="41" customWidth="1"/>
    <col min="5176" max="5382" width="9.140625" style="41"/>
    <col min="5383" max="5383" width="8.140625" style="41" customWidth="1"/>
    <col min="5384" max="5384" width="37" style="41" customWidth="1"/>
    <col min="5385" max="5385" width="24.140625" style="41" bestFit="1" customWidth="1"/>
    <col min="5386" max="5386" width="6.28515625" style="41" bestFit="1" customWidth="1"/>
    <col min="5387" max="5387" width="5.7109375" style="41" customWidth="1"/>
    <col min="5388" max="5388" width="6.28515625" style="41" bestFit="1" customWidth="1"/>
    <col min="5389" max="5389" width="5.7109375" style="41" customWidth="1"/>
    <col min="5390" max="5390" width="5.85546875" style="41" customWidth="1"/>
    <col min="5391" max="5391" width="5.7109375" style="41" customWidth="1"/>
    <col min="5392" max="5392" width="6.28515625" style="41" bestFit="1" customWidth="1"/>
    <col min="5393" max="5393" width="5.7109375" style="41" customWidth="1"/>
    <col min="5394" max="5394" width="6.28515625" style="41" bestFit="1" customWidth="1"/>
    <col min="5395" max="5395" width="5.5703125" style="41" customWidth="1"/>
    <col min="5396" max="5396" width="8.7109375" style="41" customWidth="1"/>
    <col min="5397" max="5397" width="8.28515625" style="41" customWidth="1"/>
    <col min="5398" max="5398" width="9" style="41" customWidth="1"/>
    <col min="5399" max="5399" width="8" style="41" customWidth="1"/>
    <col min="5400" max="5431" width="5.7109375" style="41" customWidth="1"/>
    <col min="5432" max="5638" width="9.140625" style="41"/>
    <col min="5639" max="5639" width="8.140625" style="41" customWidth="1"/>
    <col min="5640" max="5640" width="37" style="41" customWidth="1"/>
    <col min="5641" max="5641" width="24.140625" style="41" bestFit="1" customWidth="1"/>
    <col min="5642" max="5642" width="6.28515625" style="41" bestFit="1" customWidth="1"/>
    <col min="5643" max="5643" width="5.7109375" style="41" customWidth="1"/>
    <col min="5644" max="5644" width="6.28515625" style="41" bestFit="1" customWidth="1"/>
    <col min="5645" max="5645" width="5.7109375" style="41" customWidth="1"/>
    <col min="5646" max="5646" width="5.85546875" style="41" customWidth="1"/>
    <col min="5647" max="5647" width="5.7109375" style="41" customWidth="1"/>
    <col min="5648" max="5648" width="6.28515625" style="41" bestFit="1" customWidth="1"/>
    <col min="5649" max="5649" width="5.7109375" style="41" customWidth="1"/>
    <col min="5650" max="5650" width="6.28515625" style="41" bestFit="1" customWidth="1"/>
    <col min="5651" max="5651" width="5.5703125" style="41" customWidth="1"/>
    <col min="5652" max="5652" width="8.7109375" style="41" customWidth="1"/>
    <col min="5653" max="5653" width="8.28515625" style="41" customWidth="1"/>
    <col min="5654" max="5654" width="9" style="41" customWidth="1"/>
    <col min="5655" max="5655" width="8" style="41" customWidth="1"/>
    <col min="5656" max="5687" width="5.7109375" style="41" customWidth="1"/>
    <col min="5688" max="5894" width="9.140625" style="41"/>
    <col min="5895" max="5895" width="8.140625" style="41" customWidth="1"/>
    <col min="5896" max="5896" width="37" style="41" customWidth="1"/>
    <col min="5897" max="5897" width="24.140625" style="41" bestFit="1" customWidth="1"/>
    <col min="5898" max="5898" width="6.28515625" style="41" bestFit="1" customWidth="1"/>
    <col min="5899" max="5899" width="5.7109375" style="41" customWidth="1"/>
    <col min="5900" max="5900" width="6.28515625" style="41" bestFit="1" customWidth="1"/>
    <col min="5901" max="5901" width="5.7109375" style="41" customWidth="1"/>
    <col min="5902" max="5902" width="5.85546875" style="41" customWidth="1"/>
    <col min="5903" max="5903" width="5.7109375" style="41" customWidth="1"/>
    <col min="5904" max="5904" width="6.28515625" style="41" bestFit="1" customWidth="1"/>
    <col min="5905" max="5905" width="5.7109375" style="41" customWidth="1"/>
    <col min="5906" max="5906" width="6.28515625" style="41" bestFit="1" customWidth="1"/>
    <col min="5907" max="5907" width="5.5703125" style="41" customWidth="1"/>
    <col min="5908" max="5908" width="8.7109375" style="41" customWidth="1"/>
    <col min="5909" max="5909" width="8.28515625" style="41" customWidth="1"/>
    <col min="5910" max="5910" width="9" style="41" customWidth="1"/>
    <col min="5911" max="5911" width="8" style="41" customWidth="1"/>
    <col min="5912" max="5943" width="5.7109375" style="41" customWidth="1"/>
    <col min="5944" max="6150" width="9.140625" style="41"/>
    <col min="6151" max="6151" width="8.140625" style="41" customWidth="1"/>
    <col min="6152" max="6152" width="37" style="41" customWidth="1"/>
    <col min="6153" max="6153" width="24.140625" style="41" bestFit="1" customWidth="1"/>
    <col min="6154" max="6154" width="6.28515625" style="41" bestFit="1" customWidth="1"/>
    <col min="6155" max="6155" width="5.7109375" style="41" customWidth="1"/>
    <col min="6156" max="6156" width="6.28515625" style="41" bestFit="1" customWidth="1"/>
    <col min="6157" max="6157" width="5.7109375" style="41" customWidth="1"/>
    <col min="6158" max="6158" width="5.85546875" style="41" customWidth="1"/>
    <col min="6159" max="6159" width="5.7109375" style="41" customWidth="1"/>
    <col min="6160" max="6160" width="6.28515625" style="41" bestFit="1" customWidth="1"/>
    <col min="6161" max="6161" width="5.7109375" style="41" customWidth="1"/>
    <col min="6162" max="6162" width="6.28515625" style="41" bestFit="1" customWidth="1"/>
    <col min="6163" max="6163" width="5.5703125" style="41" customWidth="1"/>
    <col min="6164" max="6164" width="8.7109375" style="41" customWidth="1"/>
    <col min="6165" max="6165" width="8.28515625" style="41" customWidth="1"/>
    <col min="6166" max="6166" width="9" style="41" customWidth="1"/>
    <col min="6167" max="6167" width="8" style="41" customWidth="1"/>
    <col min="6168" max="6199" width="5.7109375" style="41" customWidth="1"/>
    <col min="6200" max="6406" width="9.140625" style="41"/>
    <col min="6407" max="6407" width="8.140625" style="41" customWidth="1"/>
    <col min="6408" max="6408" width="37" style="41" customWidth="1"/>
    <col min="6409" max="6409" width="24.140625" style="41" bestFit="1" customWidth="1"/>
    <col min="6410" max="6410" width="6.28515625" style="41" bestFit="1" customWidth="1"/>
    <col min="6411" max="6411" width="5.7109375" style="41" customWidth="1"/>
    <col min="6412" max="6412" width="6.28515625" style="41" bestFit="1" customWidth="1"/>
    <col min="6413" max="6413" width="5.7109375" style="41" customWidth="1"/>
    <col min="6414" max="6414" width="5.85546875" style="41" customWidth="1"/>
    <col min="6415" max="6415" width="5.7109375" style="41" customWidth="1"/>
    <col min="6416" max="6416" width="6.28515625" style="41" bestFit="1" customWidth="1"/>
    <col min="6417" max="6417" width="5.7109375" style="41" customWidth="1"/>
    <col min="6418" max="6418" width="6.28515625" style="41" bestFit="1" customWidth="1"/>
    <col min="6419" max="6419" width="5.5703125" style="41" customWidth="1"/>
    <col min="6420" max="6420" width="8.7109375" style="41" customWidth="1"/>
    <col min="6421" max="6421" width="8.28515625" style="41" customWidth="1"/>
    <col min="6422" max="6422" width="9" style="41" customWidth="1"/>
    <col min="6423" max="6423" width="8" style="41" customWidth="1"/>
    <col min="6424" max="6455" width="5.7109375" style="41" customWidth="1"/>
    <col min="6456" max="6662" width="9.140625" style="41"/>
    <col min="6663" max="6663" width="8.140625" style="41" customWidth="1"/>
    <col min="6664" max="6664" width="37" style="41" customWidth="1"/>
    <col min="6665" max="6665" width="24.140625" style="41" bestFit="1" customWidth="1"/>
    <col min="6666" max="6666" width="6.28515625" style="41" bestFit="1" customWidth="1"/>
    <col min="6667" max="6667" width="5.7109375" style="41" customWidth="1"/>
    <col min="6668" max="6668" width="6.28515625" style="41" bestFit="1" customWidth="1"/>
    <col min="6669" max="6669" width="5.7109375" style="41" customWidth="1"/>
    <col min="6670" max="6670" width="5.85546875" style="41" customWidth="1"/>
    <col min="6671" max="6671" width="5.7109375" style="41" customWidth="1"/>
    <col min="6672" max="6672" width="6.28515625" style="41" bestFit="1" customWidth="1"/>
    <col min="6673" max="6673" width="5.7109375" style="41" customWidth="1"/>
    <col min="6674" max="6674" width="6.28515625" style="41" bestFit="1" customWidth="1"/>
    <col min="6675" max="6675" width="5.5703125" style="41" customWidth="1"/>
    <col min="6676" max="6676" width="8.7109375" style="41" customWidth="1"/>
    <col min="6677" max="6677" width="8.28515625" style="41" customWidth="1"/>
    <col min="6678" max="6678" width="9" style="41" customWidth="1"/>
    <col min="6679" max="6679" width="8" style="41" customWidth="1"/>
    <col min="6680" max="6711" width="5.7109375" style="41" customWidth="1"/>
    <col min="6712" max="6918" width="9.140625" style="41"/>
    <col min="6919" max="6919" width="8.140625" style="41" customWidth="1"/>
    <col min="6920" max="6920" width="37" style="41" customWidth="1"/>
    <col min="6921" max="6921" width="24.140625" style="41" bestFit="1" customWidth="1"/>
    <col min="6922" max="6922" width="6.28515625" style="41" bestFit="1" customWidth="1"/>
    <col min="6923" max="6923" width="5.7109375" style="41" customWidth="1"/>
    <col min="6924" max="6924" width="6.28515625" style="41" bestFit="1" customWidth="1"/>
    <col min="6925" max="6925" width="5.7109375" style="41" customWidth="1"/>
    <col min="6926" max="6926" width="5.85546875" style="41" customWidth="1"/>
    <col min="6927" max="6927" width="5.7109375" style="41" customWidth="1"/>
    <col min="6928" max="6928" width="6.28515625" style="41" bestFit="1" customWidth="1"/>
    <col min="6929" max="6929" width="5.7109375" style="41" customWidth="1"/>
    <col min="6930" max="6930" width="6.28515625" style="41" bestFit="1" customWidth="1"/>
    <col min="6931" max="6931" width="5.5703125" style="41" customWidth="1"/>
    <col min="6932" max="6932" width="8.7109375" style="41" customWidth="1"/>
    <col min="6933" max="6933" width="8.28515625" style="41" customWidth="1"/>
    <col min="6934" max="6934" width="9" style="41" customWidth="1"/>
    <col min="6935" max="6935" width="8" style="41" customWidth="1"/>
    <col min="6936" max="6967" width="5.7109375" style="41" customWidth="1"/>
    <col min="6968" max="7174" width="9.140625" style="41"/>
    <col min="7175" max="7175" width="8.140625" style="41" customWidth="1"/>
    <col min="7176" max="7176" width="37" style="41" customWidth="1"/>
    <col min="7177" max="7177" width="24.140625" style="41" bestFit="1" customWidth="1"/>
    <col min="7178" max="7178" width="6.28515625" style="41" bestFit="1" customWidth="1"/>
    <col min="7179" max="7179" width="5.7109375" style="41" customWidth="1"/>
    <col min="7180" max="7180" width="6.28515625" style="41" bestFit="1" customWidth="1"/>
    <col min="7181" max="7181" width="5.7109375" style="41" customWidth="1"/>
    <col min="7182" max="7182" width="5.85546875" style="41" customWidth="1"/>
    <col min="7183" max="7183" width="5.7109375" style="41" customWidth="1"/>
    <col min="7184" max="7184" width="6.28515625" style="41" bestFit="1" customWidth="1"/>
    <col min="7185" max="7185" width="5.7109375" style="41" customWidth="1"/>
    <col min="7186" max="7186" width="6.28515625" style="41" bestFit="1" customWidth="1"/>
    <col min="7187" max="7187" width="5.5703125" style="41" customWidth="1"/>
    <col min="7188" max="7188" width="8.7109375" style="41" customWidth="1"/>
    <col min="7189" max="7189" width="8.28515625" style="41" customWidth="1"/>
    <col min="7190" max="7190" width="9" style="41" customWidth="1"/>
    <col min="7191" max="7191" width="8" style="41" customWidth="1"/>
    <col min="7192" max="7223" width="5.7109375" style="41" customWidth="1"/>
    <col min="7224" max="7430" width="9.140625" style="41"/>
    <col min="7431" max="7431" width="8.140625" style="41" customWidth="1"/>
    <col min="7432" max="7432" width="37" style="41" customWidth="1"/>
    <col min="7433" max="7433" width="24.140625" style="41" bestFit="1" customWidth="1"/>
    <col min="7434" max="7434" width="6.28515625" style="41" bestFit="1" customWidth="1"/>
    <col min="7435" max="7435" width="5.7109375" style="41" customWidth="1"/>
    <col min="7436" max="7436" width="6.28515625" style="41" bestFit="1" customWidth="1"/>
    <col min="7437" max="7437" width="5.7109375" style="41" customWidth="1"/>
    <col min="7438" max="7438" width="5.85546875" style="41" customWidth="1"/>
    <col min="7439" max="7439" width="5.7109375" style="41" customWidth="1"/>
    <col min="7440" max="7440" width="6.28515625" style="41" bestFit="1" customWidth="1"/>
    <col min="7441" max="7441" width="5.7109375" style="41" customWidth="1"/>
    <col min="7442" max="7442" width="6.28515625" style="41" bestFit="1" customWidth="1"/>
    <col min="7443" max="7443" width="5.5703125" style="41" customWidth="1"/>
    <col min="7444" max="7444" width="8.7109375" style="41" customWidth="1"/>
    <col min="7445" max="7445" width="8.28515625" style="41" customWidth="1"/>
    <col min="7446" max="7446" width="9" style="41" customWidth="1"/>
    <col min="7447" max="7447" width="8" style="41" customWidth="1"/>
    <col min="7448" max="7479" width="5.7109375" style="41" customWidth="1"/>
    <col min="7480" max="7686" width="9.140625" style="41"/>
    <col min="7687" max="7687" width="8.140625" style="41" customWidth="1"/>
    <col min="7688" max="7688" width="37" style="41" customWidth="1"/>
    <col min="7689" max="7689" width="24.140625" style="41" bestFit="1" customWidth="1"/>
    <col min="7690" max="7690" width="6.28515625" style="41" bestFit="1" customWidth="1"/>
    <col min="7691" max="7691" width="5.7109375" style="41" customWidth="1"/>
    <col min="7692" max="7692" width="6.28515625" style="41" bestFit="1" customWidth="1"/>
    <col min="7693" max="7693" width="5.7109375" style="41" customWidth="1"/>
    <col min="7694" max="7694" width="5.85546875" style="41" customWidth="1"/>
    <col min="7695" max="7695" width="5.7109375" style="41" customWidth="1"/>
    <col min="7696" max="7696" width="6.28515625" style="41" bestFit="1" customWidth="1"/>
    <col min="7697" max="7697" width="5.7109375" style="41" customWidth="1"/>
    <col min="7698" max="7698" width="6.28515625" style="41" bestFit="1" customWidth="1"/>
    <col min="7699" max="7699" width="5.5703125" style="41" customWidth="1"/>
    <col min="7700" max="7700" width="8.7109375" style="41" customWidth="1"/>
    <col min="7701" max="7701" width="8.28515625" style="41" customWidth="1"/>
    <col min="7702" max="7702" width="9" style="41" customWidth="1"/>
    <col min="7703" max="7703" width="8" style="41" customWidth="1"/>
    <col min="7704" max="7735" width="5.7109375" style="41" customWidth="1"/>
    <col min="7736" max="7942" width="9.140625" style="41"/>
    <col min="7943" max="7943" width="8.140625" style="41" customWidth="1"/>
    <col min="7944" max="7944" width="37" style="41" customWidth="1"/>
    <col min="7945" max="7945" width="24.140625" style="41" bestFit="1" customWidth="1"/>
    <col min="7946" max="7946" width="6.28515625" style="41" bestFit="1" customWidth="1"/>
    <col min="7947" max="7947" width="5.7109375" style="41" customWidth="1"/>
    <col min="7948" max="7948" width="6.28515625" style="41" bestFit="1" customWidth="1"/>
    <col min="7949" max="7949" width="5.7109375" style="41" customWidth="1"/>
    <col min="7950" max="7950" width="5.85546875" style="41" customWidth="1"/>
    <col min="7951" max="7951" width="5.7109375" style="41" customWidth="1"/>
    <col min="7952" max="7952" width="6.28515625" style="41" bestFit="1" customWidth="1"/>
    <col min="7953" max="7953" width="5.7109375" style="41" customWidth="1"/>
    <col min="7954" max="7954" width="6.28515625" style="41" bestFit="1" customWidth="1"/>
    <col min="7955" max="7955" width="5.5703125" style="41" customWidth="1"/>
    <col min="7956" max="7956" width="8.7109375" style="41" customWidth="1"/>
    <col min="7957" max="7957" width="8.28515625" style="41" customWidth="1"/>
    <col min="7958" max="7958" width="9" style="41" customWidth="1"/>
    <col min="7959" max="7959" width="8" style="41" customWidth="1"/>
    <col min="7960" max="7991" width="5.7109375" style="41" customWidth="1"/>
    <col min="7992" max="8198" width="9.140625" style="41"/>
    <col min="8199" max="8199" width="8.140625" style="41" customWidth="1"/>
    <col min="8200" max="8200" width="37" style="41" customWidth="1"/>
    <col min="8201" max="8201" width="24.140625" style="41" bestFit="1" customWidth="1"/>
    <col min="8202" max="8202" width="6.28515625" style="41" bestFit="1" customWidth="1"/>
    <col min="8203" max="8203" width="5.7109375" style="41" customWidth="1"/>
    <col min="8204" max="8204" width="6.28515625" style="41" bestFit="1" customWidth="1"/>
    <col min="8205" max="8205" width="5.7109375" style="41" customWidth="1"/>
    <col min="8206" max="8206" width="5.85546875" style="41" customWidth="1"/>
    <col min="8207" max="8207" width="5.7109375" style="41" customWidth="1"/>
    <col min="8208" max="8208" width="6.28515625" style="41" bestFit="1" customWidth="1"/>
    <col min="8209" max="8209" width="5.7109375" style="41" customWidth="1"/>
    <col min="8210" max="8210" width="6.28515625" style="41" bestFit="1" customWidth="1"/>
    <col min="8211" max="8211" width="5.5703125" style="41" customWidth="1"/>
    <col min="8212" max="8212" width="8.7109375" style="41" customWidth="1"/>
    <col min="8213" max="8213" width="8.28515625" style="41" customWidth="1"/>
    <col min="8214" max="8214" width="9" style="41" customWidth="1"/>
    <col min="8215" max="8215" width="8" style="41" customWidth="1"/>
    <col min="8216" max="8247" width="5.7109375" style="41" customWidth="1"/>
    <col min="8248" max="8454" width="9.140625" style="41"/>
    <col min="8455" max="8455" width="8.140625" style="41" customWidth="1"/>
    <col min="8456" max="8456" width="37" style="41" customWidth="1"/>
    <col min="8457" max="8457" width="24.140625" style="41" bestFit="1" customWidth="1"/>
    <col min="8458" max="8458" width="6.28515625" style="41" bestFit="1" customWidth="1"/>
    <col min="8459" max="8459" width="5.7109375" style="41" customWidth="1"/>
    <col min="8460" max="8460" width="6.28515625" style="41" bestFit="1" customWidth="1"/>
    <col min="8461" max="8461" width="5.7109375" style="41" customWidth="1"/>
    <col min="8462" max="8462" width="5.85546875" style="41" customWidth="1"/>
    <col min="8463" max="8463" width="5.7109375" style="41" customWidth="1"/>
    <col min="8464" max="8464" width="6.28515625" style="41" bestFit="1" customWidth="1"/>
    <col min="8465" max="8465" width="5.7109375" style="41" customWidth="1"/>
    <col min="8466" max="8466" width="6.28515625" style="41" bestFit="1" customWidth="1"/>
    <col min="8467" max="8467" width="5.5703125" style="41" customWidth="1"/>
    <col min="8468" max="8468" width="8.7109375" style="41" customWidth="1"/>
    <col min="8469" max="8469" width="8.28515625" style="41" customWidth="1"/>
    <col min="8470" max="8470" width="9" style="41" customWidth="1"/>
    <col min="8471" max="8471" width="8" style="41" customWidth="1"/>
    <col min="8472" max="8503" width="5.7109375" style="41" customWidth="1"/>
    <col min="8504" max="8710" width="9.140625" style="41"/>
    <col min="8711" max="8711" width="8.140625" style="41" customWidth="1"/>
    <col min="8712" max="8712" width="37" style="41" customWidth="1"/>
    <col min="8713" max="8713" width="24.140625" style="41" bestFit="1" customWidth="1"/>
    <col min="8714" max="8714" width="6.28515625" style="41" bestFit="1" customWidth="1"/>
    <col min="8715" max="8715" width="5.7109375" style="41" customWidth="1"/>
    <col min="8716" max="8716" width="6.28515625" style="41" bestFit="1" customWidth="1"/>
    <col min="8717" max="8717" width="5.7109375" style="41" customWidth="1"/>
    <col min="8718" max="8718" width="5.85546875" style="41" customWidth="1"/>
    <col min="8719" max="8719" width="5.7109375" style="41" customWidth="1"/>
    <col min="8720" max="8720" width="6.28515625" style="41" bestFit="1" customWidth="1"/>
    <col min="8721" max="8721" width="5.7109375" style="41" customWidth="1"/>
    <col min="8722" max="8722" width="6.28515625" style="41" bestFit="1" customWidth="1"/>
    <col min="8723" max="8723" width="5.5703125" style="41" customWidth="1"/>
    <col min="8724" max="8724" width="8.7109375" style="41" customWidth="1"/>
    <col min="8725" max="8725" width="8.28515625" style="41" customWidth="1"/>
    <col min="8726" max="8726" width="9" style="41" customWidth="1"/>
    <col min="8727" max="8727" width="8" style="41" customWidth="1"/>
    <col min="8728" max="8759" width="5.7109375" style="41" customWidth="1"/>
    <col min="8760" max="8966" width="9.140625" style="41"/>
    <col min="8967" max="8967" width="8.140625" style="41" customWidth="1"/>
    <col min="8968" max="8968" width="37" style="41" customWidth="1"/>
    <col min="8969" max="8969" width="24.140625" style="41" bestFit="1" customWidth="1"/>
    <col min="8970" max="8970" width="6.28515625" style="41" bestFit="1" customWidth="1"/>
    <col min="8971" max="8971" width="5.7109375" style="41" customWidth="1"/>
    <col min="8972" max="8972" width="6.28515625" style="41" bestFit="1" customWidth="1"/>
    <col min="8973" max="8973" width="5.7109375" style="41" customWidth="1"/>
    <col min="8974" max="8974" width="5.85546875" style="41" customWidth="1"/>
    <col min="8975" max="8975" width="5.7109375" style="41" customWidth="1"/>
    <col min="8976" max="8976" width="6.28515625" style="41" bestFit="1" customWidth="1"/>
    <col min="8977" max="8977" width="5.7109375" style="41" customWidth="1"/>
    <col min="8978" max="8978" width="6.28515625" style="41" bestFit="1" customWidth="1"/>
    <col min="8979" max="8979" width="5.5703125" style="41" customWidth="1"/>
    <col min="8980" max="8980" width="8.7109375" style="41" customWidth="1"/>
    <col min="8981" max="8981" width="8.28515625" style="41" customWidth="1"/>
    <col min="8982" max="8982" width="9" style="41" customWidth="1"/>
    <col min="8983" max="8983" width="8" style="41" customWidth="1"/>
    <col min="8984" max="9015" width="5.7109375" style="41" customWidth="1"/>
    <col min="9016" max="9222" width="9.140625" style="41"/>
    <col min="9223" max="9223" width="8.140625" style="41" customWidth="1"/>
    <col min="9224" max="9224" width="37" style="41" customWidth="1"/>
    <col min="9225" max="9225" width="24.140625" style="41" bestFit="1" customWidth="1"/>
    <col min="9226" max="9226" width="6.28515625" style="41" bestFit="1" customWidth="1"/>
    <col min="9227" max="9227" width="5.7109375" style="41" customWidth="1"/>
    <col min="9228" max="9228" width="6.28515625" style="41" bestFit="1" customWidth="1"/>
    <col min="9229" max="9229" width="5.7109375" style="41" customWidth="1"/>
    <col min="9230" max="9230" width="5.85546875" style="41" customWidth="1"/>
    <col min="9231" max="9231" width="5.7109375" style="41" customWidth="1"/>
    <col min="9232" max="9232" width="6.28515625" style="41" bestFit="1" customWidth="1"/>
    <col min="9233" max="9233" width="5.7109375" style="41" customWidth="1"/>
    <col min="9234" max="9234" width="6.28515625" style="41" bestFit="1" customWidth="1"/>
    <col min="9235" max="9235" width="5.5703125" style="41" customWidth="1"/>
    <col min="9236" max="9236" width="8.7109375" style="41" customWidth="1"/>
    <col min="9237" max="9237" width="8.28515625" style="41" customWidth="1"/>
    <col min="9238" max="9238" width="9" style="41" customWidth="1"/>
    <col min="9239" max="9239" width="8" style="41" customWidth="1"/>
    <col min="9240" max="9271" width="5.7109375" style="41" customWidth="1"/>
    <col min="9272" max="9478" width="9.140625" style="41"/>
    <col min="9479" max="9479" width="8.140625" style="41" customWidth="1"/>
    <col min="9480" max="9480" width="37" style="41" customWidth="1"/>
    <col min="9481" max="9481" width="24.140625" style="41" bestFit="1" customWidth="1"/>
    <col min="9482" max="9482" width="6.28515625" style="41" bestFit="1" customWidth="1"/>
    <col min="9483" max="9483" width="5.7109375" style="41" customWidth="1"/>
    <col min="9484" max="9484" width="6.28515625" style="41" bestFit="1" customWidth="1"/>
    <col min="9485" max="9485" width="5.7109375" style="41" customWidth="1"/>
    <col min="9486" max="9486" width="5.85546875" style="41" customWidth="1"/>
    <col min="9487" max="9487" width="5.7109375" style="41" customWidth="1"/>
    <col min="9488" max="9488" width="6.28515625" style="41" bestFit="1" customWidth="1"/>
    <col min="9489" max="9489" width="5.7109375" style="41" customWidth="1"/>
    <col min="9490" max="9490" width="6.28515625" style="41" bestFit="1" customWidth="1"/>
    <col min="9491" max="9491" width="5.5703125" style="41" customWidth="1"/>
    <col min="9492" max="9492" width="8.7109375" style="41" customWidth="1"/>
    <col min="9493" max="9493" width="8.28515625" style="41" customWidth="1"/>
    <col min="9494" max="9494" width="9" style="41" customWidth="1"/>
    <col min="9495" max="9495" width="8" style="41" customWidth="1"/>
    <col min="9496" max="9527" width="5.7109375" style="41" customWidth="1"/>
    <col min="9528" max="9734" width="9.140625" style="41"/>
    <col min="9735" max="9735" width="8.140625" style="41" customWidth="1"/>
    <col min="9736" max="9736" width="37" style="41" customWidth="1"/>
    <col min="9737" max="9737" width="24.140625" style="41" bestFit="1" customWidth="1"/>
    <col min="9738" max="9738" width="6.28515625" style="41" bestFit="1" customWidth="1"/>
    <col min="9739" max="9739" width="5.7109375" style="41" customWidth="1"/>
    <col min="9740" max="9740" width="6.28515625" style="41" bestFit="1" customWidth="1"/>
    <col min="9741" max="9741" width="5.7109375" style="41" customWidth="1"/>
    <col min="9742" max="9742" width="5.85546875" style="41" customWidth="1"/>
    <col min="9743" max="9743" width="5.7109375" style="41" customWidth="1"/>
    <col min="9744" max="9744" width="6.28515625" style="41" bestFit="1" customWidth="1"/>
    <col min="9745" max="9745" width="5.7109375" style="41" customWidth="1"/>
    <col min="9746" max="9746" width="6.28515625" style="41" bestFit="1" customWidth="1"/>
    <col min="9747" max="9747" width="5.5703125" style="41" customWidth="1"/>
    <col min="9748" max="9748" width="8.7109375" style="41" customWidth="1"/>
    <col min="9749" max="9749" width="8.28515625" style="41" customWidth="1"/>
    <col min="9750" max="9750" width="9" style="41" customWidth="1"/>
    <col min="9751" max="9751" width="8" style="41" customWidth="1"/>
    <col min="9752" max="9783" width="5.7109375" style="41" customWidth="1"/>
    <col min="9784" max="9990" width="9.140625" style="41"/>
    <col min="9991" max="9991" width="8.140625" style="41" customWidth="1"/>
    <col min="9992" max="9992" width="37" style="41" customWidth="1"/>
    <col min="9993" max="9993" width="24.140625" style="41" bestFit="1" customWidth="1"/>
    <col min="9994" max="9994" width="6.28515625" style="41" bestFit="1" customWidth="1"/>
    <col min="9995" max="9995" width="5.7109375" style="41" customWidth="1"/>
    <col min="9996" max="9996" width="6.28515625" style="41" bestFit="1" customWidth="1"/>
    <col min="9997" max="9997" width="5.7109375" style="41" customWidth="1"/>
    <col min="9998" max="9998" width="5.85546875" style="41" customWidth="1"/>
    <col min="9999" max="9999" width="5.7109375" style="41" customWidth="1"/>
    <col min="10000" max="10000" width="6.28515625" style="41" bestFit="1" customWidth="1"/>
    <col min="10001" max="10001" width="5.7109375" style="41" customWidth="1"/>
    <col min="10002" max="10002" width="6.28515625" style="41" bestFit="1" customWidth="1"/>
    <col min="10003" max="10003" width="5.5703125" style="41" customWidth="1"/>
    <col min="10004" max="10004" width="8.7109375" style="41" customWidth="1"/>
    <col min="10005" max="10005" width="8.28515625" style="41" customWidth="1"/>
    <col min="10006" max="10006" width="9" style="41" customWidth="1"/>
    <col min="10007" max="10007" width="8" style="41" customWidth="1"/>
    <col min="10008" max="10039" width="5.7109375" style="41" customWidth="1"/>
    <col min="10040" max="10246" width="9.140625" style="41"/>
    <col min="10247" max="10247" width="8.140625" style="41" customWidth="1"/>
    <col min="10248" max="10248" width="37" style="41" customWidth="1"/>
    <col min="10249" max="10249" width="24.140625" style="41" bestFit="1" customWidth="1"/>
    <col min="10250" max="10250" width="6.28515625" style="41" bestFit="1" customWidth="1"/>
    <col min="10251" max="10251" width="5.7109375" style="41" customWidth="1"/>
    <col min="10252" max="10252" width="6.28515625" style="41" bestFit="1" customWidth="1"/>
    <col min="10253" max="10253" width="5.7109375" style="41" customWidth="1"/>
    <col min="10254" max="10254" width="5.85546875" style="41" customWidth="1"/>
    <col min="10255" max="10255" width="5.7109375" style="41" customWidth="1"/>
    <col min="10256" max="10256" width="6.28515625" style="41" bestFit="1" customWidth="1"/>
    <col min="10257" max="10257" width="5.7109375" style="41" customWidth="1"/>
    <col min="10258" max="10258" width="6.28515625" style="41" bestFit="1" customWidth="1"/>
    <col min="10259" max="10259" width="5.5703125" style="41" customWidth="1"/>
    <col min="10260" max="10260" width="8.7109375" style="41" customWidth="1"/>
    <col min="10261" max="10261" width="8.28515625" style="41" customWidth="1"/>
    <col min="10262" max="10262" width="9" style="41" customWidth="1"/>
    <col min="10263" max="10263" width="8" style="41" customWidth="1"/>
    <col min="10264" max="10295" width="5.7109375" style="41" customWidth="1"/>
    <col min="10296" max="10502" width="9.140625" style="41"/>
    <col min="10503" max="10503" width="8.140625" style="41" customWidth="1"/>
    <col min="10504" max="10504" width="37" style="41" customWidth="1"/>
    <col min="10505" max="10505" width="24.140625" style="41" bestFit="1" customWidth="1"/>
    <col min="10506" max="10506" width="6.28515625" style="41" bestFit="1" customWidth="1"/>
    <col min="10507" max="10507" width="5.7109375" style="41" customWidth="1"/>
    <col min="10508" max="10508" width="6.28515625" style="41" bestFit="1" customWidth="1"/>
    <col min="10509" max="10509" width="5.7109375" style="41" customWidth="1"/>
    <col min="10510" max="10510" width="5.85546875" style="41" customWidth="1"/>
    <col min="10511" max="10511" width="5.7109375" style="41" customWidth="1"/>
    <col min="10512" max="10512" width="6.28515625" style="41" bestFit="1" customWidth="1"/>
    <col min="10513" max="10513" width="5.7109375" style="41" customWidth="1"/>
    <col min="10514" max="10514" width="6.28515625" style="41" bestFit="1" customWidth="1"/>
    <col min="10515" max="10515" width="5.5703125" style="41" customWidth="1"/>
    <col min="10516" max="10516" width="8.7109375" style="41" customWidth="1"/>
    <col min="10517" max="10517" width="8.28515625" style="41" customWidth="1"/>
    <col min="10518" max="10518" width="9" style="41" customWidth="1"/>
    <col min="10519" max="10519" width="8" style="41" customWidth="1"/>
    <col min="10520" max="10551" width="5.7109375" style="41" customWidth="1"/>
    <col min="10552" max="10758" width="9.140625" style="41"/>
    <col min="10759" max="10759" width="8.140625" style="41" customWidth="1"/>
    <col min="10760" max="10760" width="37" style="41" customWidth="1"/>
    <col min="10761" max="10761" width="24.140625" style="41" bestFit="1" customWidth="1"/>
    <col min="10762" max="10762" width="6.28515625" style="41" bestFit="1" customWidth="1"/>
    <col min="10763" max="10763" width="5.7109375" style="41" customWidth="1"/>
    <col min="10764" max="10764" width="6.28515625" style="41" bestFit="1" customWidth="1"/>
    <col min="10765" max="10765" width="5.7109375" style="41" customWidth="1"/>
    <col min="10766" max="10766" width="5.85546875" style="41" customWidth="1"/>
    <col min="10767" max="10767" width="5.7109375" style="41" customWidth="1"/>
    <col min="10768" max="10768" width="6.28515625" style="41" bestFit="1" customWidth="1"/>
    <col min="10769" max="10769" width="5.7109375" style="41" customWidth="1"/>
    <col min="10770" max="10770" width="6.28515625" style="41" bestFit="1" customWidth="1"/>
    <col min="10771" max="10771" width="5.5703125" style="41" customWidth="1"/>
    <col min="10772" max="10772" width="8.7109375" style="41" customWidth="1"/>
    <col min="10773" max="10773" width="8.28515625" style="41" customWidth="1"/>
    <col min="10774" max="10774" width="9" style="41" customWidth="1"/>
    <col min="10775" max="10775" width="8" style="41" customWidth="1"/>
    <col min="10776" max="10807" width="5.7109375" style="41" customWidth="1"/>
    <col min="10808" max="11014" width="9.140625" style="41"/>
    <col min="11015" max="11015" width="8.140625" style="41" customWidth="1"/>
    <col min="11016" max="11016" width="37" style="41" customWidth="1"/>
    <col min="11017" max="11017" width="24.140625" style="41" bestFit="1" customWidth="1"/>
    <col min="11018" max="11018" width="6.28515625" style="41" bestFit="1" customWidth="1"/>
    <col min="11019" max="11019" width="5.7109375" style="41" customWidth="1"/>
    <col min="11020" max="11020" width="6.28515625" style="41" bestFit="1" customWidth="1"/>
    <col min="11021" max="11021" width="5.7109375" style="41" customWidth="1"/>
    <col min="11022" max="11022" width="5.85546875" style="41" customWidth="1"/>
    <col min="11023" max="11023" width="5.7109375" style="41" customWidth="1"/>
    <col min="11024" max="11024" width="6.28515625" style="41" bestFit="1" customWidth="1"/>
    <col min="11025" max="11025" width="5.7109375" style="41" customWidth="1"/>
    <col min="11026" max="11026" width="6.28515625" style="41" bestFit="1" customWidth="1"/>
    <col min="11027" max="11027" width="5.5703125" style="41" customWidth="1"/>
    <col min="11028" max="11028" width="8.7109375" style="41" customWidth="1"/>
    <col min="11029" max="11029" width="8.28515625" style="41" customWidth="1"/>
    <col min="11030" max="11030" width="9" style="41" customWidth="1"/>
    <col min="11031" max="11031" width="8" style="41" customWidth="1"/>
    <col min="11032" max="11063" width="5.7109375" style="41" customWidth="1"/>
    <col min="11064" max="11270" width="9.140625" style="41"/>
    <col min="11271" max="11271" width="8.140625" style="41" customWidth="1"/>
    <col min="11272" max="11272" width="37" style="41" customWidth="1"/>
    <col min="11273" max="11273" width="24.140625" style="41" bestFit="1" customWidth="1"/>
    <col min="11274" max="11274" width="6.28515625" style="41" bestFit="1" customWidth="1"/>
    <col min="11275" max="11275" width="5.7109375" style="41" customWidth="1"/>
    <col min="11276" max="11276" width="6.28515625" style="41" bestFit="1" customWidth="1"/>
    <col min="11277" max="11277" width="5.7109375" style="41" customWidth="1"/>
    <col min="11278" max="11278" width="5.85546875" style="41" customWidth="1"/>
    <col min="11279" max="11279" width="5.7109375" style="41" customWidth="1"/>
    <col min="11280" max="11280" width="6.28515625" style="41" bestFit="1" customWidth="1"/>
    <col min="11281" max="11281" width="5.7109375" style="41" customWidth="1"/>
    <col min="11282" max="11282" width="6.28515625" style="41" bestFit="1" customWidth="1"/>
    <col min="11283" max="11283" width="5.5703125" style="41" customWidth="1"/>
    <col min="11284" max="11284" width="8.7109375" style="41" customWidth="1"/>
    <col min="11285" max="11285" width="8.28515625" style="41" customWidth="1"/>
    <col min="11286" max="11286" width="9" style="41" customWidth="1"/>
    <col min="11287" max="11287" width="8" style="41" customWidth="1"/>
    <col min="11288" max="11319" width="5.7109375" style="41" customWidth="1"/>
    <col min="11320" max="11526" width="9.140625" style="41"/>
    <col min="11527" max="11527" width="8.140625" style="41" customWidth="1"/>
    <col min="11528" max="11528" width="37" style="41" customWidth="1"/>
    <col min="11529" max="11529" width="24.140625" style="41" bestFit="1" customWidth="1"/>
    <col min="11530" max="11530" width="6.28515625" style="41" bestFit="1" customWidth="1"/>
    <col min="11531" max="11531" width="5.7109375" style="41" customWidth="1"/>
    <col min="11532" max="11532" width="6.28515625" style="41" bestFit="1" customWidth="1"/>
    <col min="11533" max="11533" width="5.7109375" style="41" customWidth="1"/>
    <col min="11534" max="11534" width="5.85546875" style="41" customWidth="1"/>
    <col min="11535" max="11535" width="5.7109375" style="41" customWidth="1"/>
    <col min="11536" max="11536" width="6.28515625" style="41" bestFit="1" customWidth="1"/>
    <col min="11537" max="11537" width="5.7109375" style="41" customWidth="1"/>
    <col min="11538" max="11538" width="6.28515625" style="41" bestFit="1" customWidth="1"/>
    <col min="11539" max="11539" width="5.5703125" style="41" customWidth="1"/>
    <col min="11540" max="11540" width="8.7109375" style="41" customWidth="1"/>
    <col min="11541" max="11541" width="8.28515625" style="41" customWidth="1"/>
    <col min="11542" max="11542" width="9" style="41" customWidth="1"/>
    <col min="11543" max="11543" width="8" style="41" customWidth="1"/>
    <col min="11544" max="11575" width="5.7109375" style="41" customWidth="1"/>
    <col min="11576" max="11782" width="9.140625" style="41"/>
    <col min="11783" max="11783" width="8.140625" style="41" customWidth="1"/>
    <col min="11784" max="11784" width="37" style="41" customWidth="1"/>
    <col min="11785" max="11785" width="24.140625" style="41" bestFit="1" customWidth="1"/>
    <col min="11786" max="11786" width="6.28515625" style="41" bestFit="1" customWidth="1"/>
    <col min="11787" max="11787" width="5.7109375" style="41" customWidth="1"/>
    <col min="11788" max="11788" width="6.28515625" style="41" bestFit="1" customWidth="1"/>
    <col min="11789" max="11789" width="5.7109375" style="41" customWidth="1"/>
    <col min="11790" max="11790" width="5.85546875" style="41" customWidth="1"/>
    <col min="11791" max="11791" width="5.7109375" style="41" customWidth="1"/>
    <col min="11792" max="11792" width="6.28515625" style="41" bestFit="1" customWidth="1"/>
    <col min="11793" max="11793" width="5.7109375" style="41" customWidth="1"/>
    <col min="11794" max="11794" width="6.28515625" style="41" bestFit="1" customWidth="1"/>
    <col min="11795" max="11795" width="5.5703125" style="41" customWidth="1"/>
    <col min="11796" max="11796" width="8.7109375" style="41" customWidth="1"/>
    <col min="11797" max="11797" width="8.28515625" style="41" customWidth="1"/>
    <col min="11798" max="11798" width="9" style="41" customWidth="1"/>
    <col min="11799" max="11799" width="8" style="41" customWidth="1"/>
    <col min="11800" max="11831" width="5.7109375" style="41" customWidth="1"/>
    <col min="11832" max="12038" width="9.140625" style="41"/>
    <col min="12039" max="12039" width="8.140625" style="41" customWidth="1"/>
    <col min="12040" max="12040" width="37" style="41" customWidth="1"/>
    <col min="12041" max="12041" width="24.140625" style="41" bestFit="1" customWidth="1"/>
    <col min="12042" max="12042" width="6.28515625" style="41" bestFit="1" customWidth="1"/>
    <col min="12043" max="12043" width="5.7109375" style="41" customWidth="1"/>
    <col min="12044" max="12044" width="6.28515625" style="41" bestFit="1" customWidth="1"/>
    <col min="12045" max="12045" width="5.7109375" style="41" customWidth="1"/>
    <col min="12046" max="12046" width="5.85546875" style="41" customWidth="1"/>
    <col min="12047" max="12047" width="5.7109375" style="41" customWidth="1"/>
    <col min="12048" max="12048" width="6.28515625" style="41" bestFit="1" customWidth="1"/>
    <col min="12049" max="12049" width="5.7109375" style="41" customWidth="1"/>
    <col min="12050" max="12050" width="6.28515625" style="41" bestFit="1" customWidth="1"/>
    <col min="12051" max="12051" width="5.5703125" style="41" customWidth="1"/>
    <col min="12052" max="12052" width="8.7109375" style="41" customWidth="1"/>
    <col min="12053" max="12053" width="8.28515625" style="41" customWidth="1"/>
    <col min="12054" max="12054" width="9" style="41" customWidth="1"/>
    <col min="12055" max="12055" width="8" style="41" customWidth="1"/>
    <col min="12056" max="12087" width="5.7109375" style="41" customWidth="1"/>
    <col min="12088" max="12294" width="9.140625" style="41"/>
    <col min="12295" max="12295" width="8.140625" style="41" customWidth="1"/>
    <col min="12296" max="12296" width="37" style="41" customWidth="1"/>
    <col min="12297" max="12297" width="24.140625" style="41" bestFit="1" customWidth="1"/>
    <col min="12298" max="12298" width="6.28515625" style="41" bestFit="1" customWidth="1"/>
    <col min="12299" max="12299" width="5.7109375" style="41" customWidth="1"/>
    <col min="12300" max="12300" width="6.28515625" style="41" bestFit="1" customWidth="1"/>
    <col min="12301" max="12301" width="5.7109375" style="41" customWidth="1"/>
    <col min="12302" max="12302" width="5.85546875" style="41" customWidth="1"/>
    <col min="12303" max="12303" width="5.7109375" style="41" customWidth="1"/>
    <col min="12304" max="12304" width="6.28515625" style="41" bestFit="1" customWidth="1"/>
    <col min="12305" max="12305" width="5.7109375" style="41" customWidth="1"/>
    <col min="12306" max="12306" width="6.28515625" style="41" bestFit="1" customWidth="1"/>
    <col min="12307" max="12307" width="5.5703125" style="41" customWidth="1"/>
    <col min="12308" max="12308" width="8.7109375" style="41" customWidth="1"/>
    <col min="12309" max="12309" width="8.28515625" style="41" customWidth="1"/>
    <col min="12310" max="12310" width="9" style="41" customWidth="1"/>
    <col min="12311" max="12311" width="8" style="41" customWidth="1"/>
    <col min="12312" max="12343" width="5.7109375" style="41" customWidth="1"/>
    <col min="12344" max="12550" width="9.140625" style="41"/>
    <col min="12551" max="12551" width="8.140625" style="41" customWidth="1"/>
    <col min="12552" max="12552" width="37" style="41" customWidth="1"/>
    <col min="12553" max="12553" width="24.140625" style="41" bestFit="1" customWidth="1"/>
    <col min="12554" max="12554" width="6.28515625" style="41" bestFit="1" customWidth="1"/>
    <col min="12555" max="12555" width="5.7109375" style="41" customWidth="1"/>
    <col min="12556" max="12556" width="6.28515625" style="41" bestFit="1" customWidth="1"/>
    <col min="12557" max="12557" width="5.7109375" style="41" customWidth="1"/>
    <col min="12558" max="12558" width="5.85546875" style="41" customWidth="1"/>
    <col min="12559" max="12559" width="5.7109375" style="41" customWidth="1"/>
    <col min="12560" max="12560" width="6.28515625" style="41" bestFit="1" customWidth="1"/>
    <col min="12561" max="12561" width="5.7109375" style="41" customWidth="1"/>
    <col min="12562" max="12562" width="6.28515625" style="41" bestFit="1" customWidth="1"/>
    <col min="12563" max="12563" width="5.5703125" style="41" customWidth="1"/>
    <col min="12564" max="12564" width="8.7109375" style="41" customWidth="1"/>
    <col min="12565" max="12565" width="8.28515625" style="41" customWidth="1"/>
    <col min="12566" max="12566" width="9" style="41" customWidth="1"/>
    <col min="12567" max="12567" width="8" style="41" customWidth="1"/>
    <col min="12568" max="12599" width="5.7109375" style="41" customWidth="1"/>
    <col min="12600" max="12806" width="9.140625" style="41"/>
    <col min="12807" max="12807" width="8.140625" style="41" customWidth="1"/>
    <col min="12808" max="12808" width="37" style="41" customWidth="1"/>
    <col min="12809" max="12809" width="24.140625" style="41" bestFit="1" customWidth="1"/>
    <col min="12810" max="12810" width="6.28515625" style="41" bestFit="1" customWidth="1"/>
    <col min="12811" max="12811" width="5.7109375" style="41" customWidth="1"/>
    <col min="12812" max="12812" width="6.28515625" style="41" bestFit="1" customWidth="1"/>
    <col min="12813" max="12813" width="5.7109375" style="41" customWidth="1"/>
    <col min="12814" max="12814" width="5.85546875" style="41" customWidth="1"/>
    <col min="12815" max="12815" width="5.7109375" style="41" customWidth="1"/>
    <col min="12816" max="12816" width="6.28515625" style="41" bestFit="1" customWidth="1"/>
    <col min="12817" max="12817" width="5.7109375" style="41" customWidth="1"/>
    <col min="12818" max="12818" width="6.28515625" style="41" bestFit="1" customWidth="1"/>
    <col min="12819" max="12819" width="5.5703125" style="41" customWidth="1"/>
    <col min="12820" max="12820" width="8.7109375" style="41" customWidth="1"/>
    <col min="12821" max="12821" width="8.28515625" style="41" customWidth="1"/>
    <col min="12822" max="12822" width="9" style="41" customWidth="1"/>
    <col min="12823" max="12823" width="8" style="41" customWidth="1"/>
    <col min="12824" max="12855" width="5.7109375" style="41" customWidth="1"/>
    <col min="12856" max="13062" width="9.140625" style="41"/>
    <col min="13063" max="13063" width="8.140625" style="41" customWidth="1"/>
    <col min="13064" max="13064" width="37" style="41" customWidth="1"/>
    <col min="13065" max="13065" width="24.140625" style="41" bestFit="1" customWidth="1"/>
    <col min="13066" max="13066" width="6.28515625" style="41" bestFit="1" customWidth="1"/>
    <col min="13067" max="13067" width="5.7109375" style="41" customWidth="1"/>
    <col min="13068" max="13068" width="6.28515625" style="41" bestFit="1" customWidth="1"/>
    <col min="13069" max="13069" width="5.7109375" style="41" customWidth="1"/>
    <col min="13070" max="13070" width="5.85546875" style="41" customWidth="1"/>
    <col min="13071" max="13071" width="5.7109375" style="41" customWidth="1"/>
    <col min="13072" max="13072" width="6.28515625" style="41" bestFit="1" customWidth="1"/>
    <col min="13073" max="13073" width="5.7109375" style="41" customWidth="1"/>
    <col min="13074" max="13074" width="6.28515625" style="41" bestFit="1" customWidth="1"/>
    <col min="13075" max="13075" width="5.5703125" style="41" customWidth="1"/>
    <col min="13076" max="13076" width="8.7109375" style="41" customWidth="1"/>
    <col min="13077" max="13077" width="8.28515625" style="41" customWidth="1"/>
    <col min="13078" max="13078" width="9" style="41" customWidth="1"/>
    <col min="13079" max="13079" width="8" style="41" customWidth="1"/>
    <col min="13080" max="13111" width="5.7109375" style="41" customWidth="1"/>
    <col min="13112" max="13318" width="9.140625" style="41"/>
    <col min="13319" max="13319" width="8.140625" style="41" customWidth="1"/>
    <col min="13320" max="13320" width="37" style="41" customWidth="1"/>
    <col min="13321" max="13321" width="24.140625" style="41" bestFit="1" customWidth="1"/>
    <col min="13322" max="13322" width="6.28515625" style="41" bestFit="1" customWidth="1"/>
    <col min="13323" max="13323" width="5.7109375" style="41" customWidth="1"/>
    <col min="13324" max="13324" width="6.28515625" style="41" bestFit="1" customWidth="1"/>
    <col min="13325" max="13325" width="5.7109375" style="41" customWidth="1"/>
    <col min="13326" max="13326" width="5.85546875" style="41" customWidth="1"/>
    <col min="13327" max="13327" width="5.7109375" style="41" customWidth="1"/>
    <col min="13328" max="13328" width="6.28515625" style="41" bestFit="1" customWidth="1"/>
    <col min="13329" max="13329" width="5.7109375" style="41" customWidth="1"/>
    <col min="13330" max="13330" width="6.28515625" style="41" bestFit="1" customWidth="1"/>
    <col min="13331" max="13331" width="5.5703125" style="41" customWidth="1"/>
    <col min="13332" max="13332" width="8.7109375" style="41" customWidth="1"/>
    <col min="13333" max="13333" width="8.28515625" style="41" customWidth="1"/>
    <col min="13334" max="13334" width="9" style="41" customWidth="1"/>
    <col min="13335" max="13335" width="8" style="41" customWidth="1"/>
    <col min="13336" max="13367" width="5.7109375" style="41" customWidth="1"/>
    <col min="13368" max="13574" width="9.140625" style="41"/>
    <col min="13575" max="13575" width="8.140625" style="41" customWidth="1"/>
    <col min="13576" max="13576" width="37" style="41" customWidth="1"/>
    <col min="13577" max="13577" width="24.140625" style="41" bestFit="1" customWidth="1"/>
    <col min="13578" max="13578" width="6.28515625" style="41" bestFit="1" customWidth="1"/>
    <col min="13579" max="13579" width="5.7109375" style="41" customWidth="1"/>
    <col min="13580" max="13580" width="6.28515625" style="41" bestFit="1" customWidth="1"/>
    <col min="13581" max="13581" width="5.7109375" style="41" customWidth="1"/>
    <col min="13582" max="13582" width="5.85546875" style="41" customWidth="1"/>
    <col min="13583" max="13583" width="5.7109375" style="41" customWidth="1"/>
    <col min="13584" max="13584" width="6.28515625" style="41" bestFit="1" customWidth="1"/>
    <col min="13585" max="13585" width="5.7109375" style="41" customWidth="1"/>
    <col min="13586" max="13586" width="6.28515625" style="41" bestFit="1" customWidth="1"/>
    <col min="13587" max="13587" width="5.5703125" style="41" customWidth="1"/>
    <col min="13588" max="13588" width="8.7109375" style="41" customWidth="1"/>
    <col min="13589" max="13589" width="8.28515625" style="41" customWidth="1"/>
    <col min="13590" max="13590" width="9" style="41" customWidth="1"/>
    <col min="13591" max="13591" width="8" style="41" customWidth="1"/>
    <col min="13592" max="13623" width="5.7109375" style="41" customWidth="1"/>
    <col min="13624" max="13830" width="9.140625" style="41"/>
    <col min="13831" max="13831" width="8.140625" style="41" customWidth="1"/>
    <col min="13832" max="13832" width="37" style="41" customWidth="1"/>
    <col min="13833" max="13833" width="24.140625" style="41" bestFit="1" customWidth="1"/>
    <col min="13834" max="13834" width="6.28515625" style="41" bestFit="1" customWidth="1"/>
    <col min="13835" max="13835" width="5.7109375" style="41" customWidth="1"/>
    <col min="13836" max="13836" width="6.28515625" style="41" bestFit="1" customWidth="1"/>
    <col min="13837" max="13837" width="5.7109375" style="41" customWidth="1"/>
    <col min="13838" max="13838" width="5.85546875" style="41" customWidth="1"/>
    <col min="13839" max="13839" width="5.7109375" style="41" customWidth="1"/>
    <col min="13840" max="13840" width="6.28515625" style="41" bestFit="1" customWidth="1"/>
    <col min="13841" max="13841" width="5.7109375" style="41" customWidth="1"/>
    <col min="13842" max="13842" width="6.28515625" style="41" bestFit="1" customWidth="1"/>
    <col min="13843" max="13843" width="5.5703125" style="41" customWidth="1"/>
    <col min="13844" max="13844" width="8.7109375" style="41" customWidth="1"/>
    <col min="13845" max="13845" width="8.28515625" style="41" customWidth="1"/>
    <col min="13846" max="13846" width="9" style="41" customWidth="1"/>
    <col min="13847" max="13847" width="8" style="41" customWidth="1"/>
    <col min="13848" max="13879" width="5.7109375" style="41" customWidth="1"/>
    <col min="13880" max="14086" width="9.140625" style="41"/>
    <col min="14087" max="14087" width="8.140625" style="41" customWidth="1"/>
    <col min="14088" max="14088" width="37" style="41" customWidth="1"/>
    <col min="14089" max="14089" width="24.140625" style="41" bestFit="1" customWidth="1"/>
    <col min="14090" max="14090" width="6.28515625" style="41" bestFit="1" customWidth="1"/>
    <col min="14091" max="14091" width="5.7109375" style="41" customWidth="1"/>
    <col min="14092" max="14092" width="6.28515625" style="41" bestFit="1" customWidth="1"/>
    <col min="14093" max="14093" width="5.7109375" style="41" customWidth="1"/>
    <col min="14094" max="14094" width="5.85546875" style="41" customWidth="1"/>
    <col min="14095" max="14095" width="5.7109375" style="41" customWidth="1"/>
    <col min="14096" max="14096" width="6.28515625" style="41" bestFit="1" customWidth="1"/>
    <col min="14097" max="14097" width="5.7109375" style="41" customWidth="1"/>
    <col min="14098" max="14098" width="6.28515625" style="41" bestFit="1" customWidth="1"/>
    <col min="14099" max="14099" width="5.5703125" style="41" customWidth="1"/>
    <col min="14100" max="14100" width="8.7109375" style="41" customWidth="1"/>
    <col min="14101" max="14101" width="8.28515625" style="41" customWidth="1"/>
    <col min="14102" max="14102" width="9" style="41" customWidth="1"/>
    <col min="14103" max="14103" width="8" style="41" customWidth="1"/>
    <col min="14104" max="14135" width="5.7109375" style="41" customWidth="1"/>
    <col min="14136" max="14342" width="9.140625" style="41"/>
    <col min="14343" max="14343" width="8.140625" style="41" customWidth="1"/>
    <col min="14344" max="14344" width="37" style="41" customWidth="1"/>
    <col min="14345" max="14345" width="24.140625" style="41" bestFit="1" customWidth="1"/>
    <col min="14346" max="14346" width="6.28515625" style="41" bestFit="1" customWidth="1"/>
    <col min="14347" max="14347" width="5.7109375" style="41" customWidth="1"/>
    <col min="14348" max="14348" width="6.28515625" style="41" bestFit="1" customWidth="1"/>
    <col min="14349" max="14349" width="5.7109375" style="41" customWidth="1"/>
    <col min="14350" max="14350" width="5.85546875" style="41" customWidth="1"/>
    <col min="14351" max="14351" width="5.7109375" style="41" customWidth="1"/>
    <col min="14352" max="14352" width="6.28515625" style="41" bestFit="1" customWidth="1"/>
    <col min="14353" max="14353" width="5.7109375" style="41" customWidth="1"/>
    <col min="14354" max="14354" width="6.28515625" style="41" bestFit="1" customWidth="1"/>
    <col min="14355" max="14355" width="5.5703125" style="41" customWidth="1"/>
    <col min="14356" max="14356" width="8.7109375" style="41" customWidth="1"/>
    <col min="14357" max="14357" width="8.28515625" style="41" customWidth="1"/>
    <col min="14358" max="14358" width="9" style="41" customWidth="1"/>
    <col min="14359" max="14359" width="8" style="41" customWidth="1"/>
    <col min="14360" max="14391" width="5.7109375" style="41" customWidth="1"/>
    <col min="14392" max="14598" width="9.140625" style="41"/>
    <col min="14599" max="14599" width="8.140625" style="41" customWidth="1"/>
    <col min="14600" max="14600" width="37" style="41" customWidth="1"/>
    <col min="14601" max="14601" width="24.140625" style="41" bestFit="1" customWidth="1"/>
    <col min="14602" max="14602" width="6.28515625" style="41" bestFit="1" customWidth="1"/>
    <col min="14603" max="14603" width="5.7109375" style="41" customWidth="1"/>
    <col min="14604" max="14604" width="6.28515625" style="41" bestFit="1" customWidth="1"/>
    <col min="14605" max="14605" width="5.7109375" style="41" customWidth="1"/>
    <col min="14606" max="14606" width="5.85546875" style="41" customWidth="1"/>
    <col min="14607" max="14607" width="5.7109375" style="41" customWidth="1"/>
    <col min="14608" max="14608" width="6.28515625" style="41" bestFit="1" customWidth="1"/>
    <col min="14609" max="14609" width="5.7109375" style="41" customWidth="1"/>
    <col min="14610" max="14610" width="6.28515625" style="41" bestFit="1" customWidth="1"/>
    <col min="14611" max="14611" width="5.5703125" style="41" customWidth="1"/>
    <col min="14612" max="14612" width="8.7109375" style="41" customWidth="1"/>
    <col min="14613" max="14613" width="8.28515625" style="41" customWidth="1"/>
    <col min="14614" max="14614" width="9" style="41" customWidth="1"/>
    <col min="14615" max="14615" width="8" style="41" customWidth="1"/>
    <col min="14616" max="14647" width="5.7109375" style="41" customWidth="1"/>
    <col min="14648" max="14854" width="9.140625" style="41"/>
    <col min="14855" max="14855" width="8.140625" style="41" customWidth="1"/>
    <col min="14856" max="14856" width="37" style="41" customWidth="1"/>
    <col min="14857" max="14857" width="24.140625" style="41" bestFit="1" customWidth="1"/>
    <col min="14858" max="14858" width="6.28515625" style="41" bestFit="1" customWidth="1"/>
    <col min="14859" max="14859" width="5.7109375" style="41" customWidth="1"/>
    <col min="14860" max="14860" width="6.28515625" style="41" bestFit="1" customWidth="1"/>
    <col min="14861" max="14861" width="5.7109375" style="41" customWidth="1"/>
    <col min="14862" max="14862" width="5.85546875" style="41" customWidth="1"/>
    <col min="14863" max="14863" width="5.7109375" style="41" customWidth="1"/>
    <col min="14864" max="14864" width="6.28515625" style="41" bestFit="1" customWidth="1"/>
    <col min="14865" max="14865" width="5.7109375" style="41" customWidth="1"/>
    <col min="14866" max="14866" width="6.28515625" style="41" bestFit="1" customWidth="1"/>
    <col min="14867" max="14867" width="5.5703125" style="41" customWidth="1"/>
    <col min="14868" max="14868" width="8.7109375" style="41" customWidth="1"/>
    <col min="14869" max="14869" width="8.28515625" style="41" customWidth="1"/>
    <col min="14870" max="14870" width="9" style="41" customWidth="1"/>
    <col min="14871" max="14871" width="8" style="41" customWidth="1"/>
    <col min="14872" max="14903" width="5.7109375" style="41" customWidth="1"/>
    <col min="14904" max="15110" width="9.140625" style="41"/>
    <col min="15111" max="15111" width="8.140625" style="41" customWidth="1"/>
    <col min="15112" max="15112" width="37" style="41" customWidth="1"/>
    <col min="15113" max="15113" width="24.140625" style="41" bestFit="1" customWidth="1"/>
    <col min="15114" max="15114" width="6.28515625" style="41" bestFit="1" customWidth="1"/>
    <col min="15115" max="15115" width="5.7109375" style="41" customWidth="1"/>
    <col min="15116" max="15116" width="6.28515625" style="41" bestFit="1" customWidth="1"/>
    <col min="15117" max="15117" width="5.7109375" style="41" customWidth="1"/>
    <col min="15118" max="15118" width="5.85546875" style="41" customWidth="1"/>
    <col min="15119" max="15119" width="5.7109375" style="41" customWidth="1"/>
    <col min="15120" max="15120" width="6.28515625" style="41" bestFit="1" customWidth="1"/>
    <col min="15121" max="15121" width="5.7109375" style="41" customWidth="1"/>
    <col min="15122" max="15122" width="6.28515625" style="41" bestFit="1" customWidth="1"/>
    <col min="15123" max="15123" width="5.5703125" style="41" customWidth="1"/>
    <col min="15124" max="15124" width="8.7109375" style="41" customWidth="1"/>
    <col min="15125" max="15125" width="8.28515625" style="41" customWidth="1"/>
    <col min="15126" max="15126" width="9" style="41" customWidth="1"/>
    <col min="15127" max="15127" width="8" style="41" customWidth="1"/>
    <col min="15128" max="15159" width="5.7109375" style="41" customWidth="1"/>
    <col min="15160" max="15366" width="9.140625" style="41"/>
    <col min="15367" max="15367" width="8.140625" style="41" customWidth="1"/>
    <col min="15368" max="15368" width="37" style="41" customWidth="1"/>
    <col min="15369" max="15369" width="24.140625" style="41" bestFit="1" customWidth="1"/>
    <col min="15370" max="15370" width="6.28515625" style="41" bestFit="1" customWidth="1"/>
    <col min="15371" max="15371" width="5.7109375" style="41" customWidth="1"/>
    <col min="15372" max="15372" width="6.28515625" style="41" bestFit="1" customWidth="1"/>
    <col min="15373" max="15373" width="5.7109375" style="41" customWidth="1"/>
    <col min="15374" max="15374" width="5.85546875" style="41" customWidth="1"/>
    <col min="15375" max="15375" width="5.7109375" style="41" customWidth="1"/>
    <col min="15376" max="15376" width="6.28515625" style="41" bestFit="1" customWidth="1"/>
    <col min="15377" max="15377" width="5.7109375" style="41" customWidth="1"/>
    <col min="15378" max="15378" width="6.28515625" style="41" bestFit="1" customWidth="1"/>
    <col min="15379" max="15379" width="5.5703125" style="41" customWidth="1"/>
    <col min="15380" max="15380" width="8.7109375" style="41" customWidth="1"/>
    <col min="15381" max="15381" width="8.28515625" style="41" customWidth="1"/>
    <col min="15382" max="15382" width="9" style="41" customWidth="1"/>
    <col min="15383" max="15383" width="8" style="41" customWidth="1"/>
    <col min="15384" max="15415" width="5.7109375" style="41" customWidth="1"/>
    <col min="15416" max="15622" width="9.140625" style="41"/>
    <col min="15623" max="15623" width="8.140625" style="41" customWidth="1"/>
    <col min="15624" max="15624" width="37" style="41" customWidth="1"/>
    <col min="15625" max="15625" width="24.140625" style="41" bestFit="1" customWidth="1"/>
    <col min="15626" max="15626" width="6.28515625" style="41" bestFit="1" customWidth="1"/>
    <col min="15627" max="15627" width="5.7109375" style="41" customWidth="1"/>
    <col min="15628" max="15628" width="6.28515625" style="41" bestFit="1" customWidth="1"/>
    <col min="15629" max="15629" width="5.7109375" style="41" customWidth="1"/>
    <col min="15630" max="15630" width="5.85546875" style="41" customWidth="1"/>
    <col min="15631" max="15631" width="5.7109375" style="41" customWidth="1"/>
    <col min="15632" max="15632" width="6.28515625" style="41" bestFit="1" customWidth="1"/>
    <col min="15633" max="15633" width="5.7109375" style="41" customWidth="1"/>
    <col min="15634" max="15634" width="6.28515625" style="41" bestFit="1" customWidth="1"/>
    <col min="15635" max="15635" width="5.5703125" style="41" customWidth="1"/>
    <col min="15636" max="15636" width="8.7109375" style="41" customWidth="1"/>
    <col min="15637" max="15637" width="8.28515625" style="41" customWidth="1"/>
    <col min="15638" max="15638" width="9" style="41" customWidth="1"/>
    <col min="15639" max="15639" width="8" style="41" customWidth="1"/>
    <col min="15640" max="15671" width="5.7109375" style="41" customWidth="1"/>
    <col min="15672" max="15878" width="9.140625" style="41"/>
    <col min="15879" max="15879" width="8.140625" style="41" customWidth="1"/>
    <col min="15880" max="15880" width="37" style="41" customWidth="1"/>
    <col min="15881" max="15881" width="24.140625" style="41" bestFit="1" customWidth="1"/>
    <col min="15882" max="15882" width="6.28515625" style="41" bestFit="1" customWidth="1"/>
    <col min="15883" max="15883" width="5.7109375" style="41" customWidth="1"/>
    <col min="15884" max="15884" width="6.28515625" style="41" bestFit="1" customWidth="1"/>
    <col min="15885" max="15885" width="5.7109375" style="41" customWidth="1"/>
    <col min="15886" max="15886" width="5.85546875" style="41" customWidth="1"/>
    <col min="15887" max="15887" width="5.7109375" style="41" customWidth="1"/>
    <col min="15888" max="15888" width="6.28515625" style="41" bestFit="1" customWidth="1"/>
    <col min="15889" max="15889" width="5.7109375" style="41" customWidth="1"/>
    <col min="15890" max="15890" width="6.28515625" style="41" bestFit="1" customWidth="1"/>
    <col min="15891" max="15891" width="5.5703125" style="41" customWidth="1"/>
    <col min="15892" max="15892" width="8.7109375" style="41" customWidth="1"/>
    <col min="15893" max="15893" width="8.28515625" style="41" customWidth="1"/>
    <col min="15894" max="15894" width="9" style="41" customWidth="1"/>
    <col min="15895" max="15895" width="8" style="41" customWidth="1"/>
    <col min="15896" max="15927" width="5.7109375" style="41" customWidth="1"/>
    <col min="15928" max="16134" width="9.140625" style="41"/>
    <col min="16135" max="16135" width="8.140625" style="41" customWidth="1"/>
    <col min="16136" max="16136" width="37" style="41" customWidth="1"/>
    <col min="16137" max="16137" width="24.140625" style="41" bestFit="1" customWidth="1"/>
    <col min="16138" max="16138" width="6.28515625" style="41" bestFit="1" customWidth="1"/>
    <col min="16139" max="16139" width="5.7109375" style="41" customWidth="1"/>
    <col min="16140" max="16140" width="6.28515625" style="41" bestFit="1" customWidth="1"/>
    <col min="16141" max="16141" width="5.7109375" style="41" customWidth="1"/>
    <col min="16142" max="16142" width="5.85546875" style="41" customWidth="1"/>
    <col min="16143" max="16143" width="5.7109375" style="41" customWidth="1"/>
    <col min="16144" max="16144" width="6.28515625" style="41" bestFit="1" customWidth="1"/>
    <col min="16145" max="16145" width="5.7109375" style="41" customWidth="1"/>
    <col min="16146" max="16146" width="6.28515625" style="41" bestFit="1" customWidth="1"/>
    <col min="16147" max="16147" width="5.5703125" style="41" customWidth="1"/>
    <col min="16148" max="16148" width="8.7109375" style="41" customWidth="1"/>
    <col min="16149" max="16149" width="8.28515625" style="41" customWidth="1"/>
    <col min="16150" max="16150" width="9" style="41" customWidth="1"/>
    <col min="16151" max="16151" width="8" style="41" customWidth="1"/>
    <col min="16152" max="16183" width="5.7109375" style="41" customWidth="1"/>
    <col min="16184" max="16384" width="9.140625" style="41"/>
  </cols>
  <sheetData>
    <row r="1" spans="1:33" ht="29.25" customHeight="1">
      <c r="A1" s="173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8"/>
      <c r="T1" s="173" t="s">
        <v>74</v>
      </c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3" ht="6.75" customHeight="1" thickBot="1">
      <c r="AE2" s="41"/>
      <c r="AF2" s="41"/>
    </row>
    <row r="3" spans="1:33" ht="15.75" customHeight="1">
      <c r="A3" s="160" t="s">
        <v>15</v>
      </c>
      <c r="B3" s="162" t="s">
        <v>1</v>
      </c>
      <c r="C3" s="162" t="s">
        <v>16</v>
      </c>
      <c r="D3" s="169" t="s">
        <v>76</v>
      </c>
      <c r="E3" s="164" t="s">
        <v>2</v>
      </c>
      <c r="F3" s="165"/>
      <c r="G3" s="165"/>
      <c r="H3" s="165"/>
      <c r="I3" s="166"/>
      <c r="J3" s="164" t="s">
        <v>3</v>
      </c>
      <c r="K3" s="165"/>
      <c r="L3" s="165"/>
      <c r="M3" s="165"/>
      <c r="N3" s="166"/>
      <c r="O3" s="171" t="s">
        <v>73</v>
      </c>
      <c r="P3" s="43" t="s">
        <v>4</v>
      </c>
      <c r="Q3" s="167" t="s">
        <v>5</v>
      </c>
      <c r="R3" s="100" t="s">
        <v>6</v>
      </c>
      <c r="S3" s="87"/>
      <c r="T3" s="148"/>
      <c r="U3" s="174" t="s">
        <v>0</v>
      </c>
      <c r="V3" s="174"/>
      <c r="W3" s="174"/>
      <c r="X3" s="174"/>
      <c r="Y3" s="174"/>
      <c r="Z3" s="174"/>
      <c r="AA3" s="174"/>
      <c r="AB3" s="174"/>
      <c r="AC3" s="174"/>
      <c r="AD3" s="175"/>
      <c r="AE3" s="41"/>
      <c r="AF3" s="41"/>
    </row>
    <row r="4" spans="1:33" ht="16.5" thickBot="1">
      <c r="A4" s="161"/>
      <c r="B4" s="163"/>
      <c r="C4" s="163"/>
      <c r="D4" s="170"/>
      <c r="E4" s="153">
        <v>1</v>
      </c>
      <c r="F4" s="154">
        <v>2</v>
      </c>
      <c r="G4" s="154">
        <v>3</v>
      </c>
      <c r="H4" s="154">
        <v>4</v>
      </c>
      <c r="I4" s="117">
        <v>5</v>
      </c>
      <c r="J4" s="153">
        <v>1</v>
      </c>
      <c r="K4" s="154">
        <v>2</v>
      </c>
      <c r="L4" s="154">
        <v>3</v>
      </c>
      <c r="M4" s="154">
        <v>4</v>
      </c>
      <c r="N4" s="117">
        <v>5</v>
      </c>
      <c r="O4" s="172"/>
      <c r="P4" s="115" t="s">
        <v>7</v>
      </c>
      <c r="Q4" s="168"/>
      <c r="R4" s="116" t="s">
        <v>5</v>
      </c>
      <c r="S4" s="87"/>
      <c r="T4" s="145" t="s">
        <v>8</v>
      </c>
      <c r="U4" s="146">
        <v>9</v>
      </c>
      <c r="V4" s="146">
        <v>5</v>
      </c>
      <c r="W4" s="146">
        <v>1</v>
      </c>
      <c r="X4" s="146">
        <v>69</v>
      </c>
      <c r="Y4" s="146">
        <v>6</v>
      </c>
      <c r="Z4" s="146">
        <v>33</v>
      </c>
      <c r="AA4" s="146">
        <v>10</v>
      </c>
      <c r="AB4" s="146">
        <v>21</v>
      </c>
      <c r="AC4" s="146">
        <v>7</v>
      </c>
      <c r="AD4" s="147">
        <v>13</v>
      </c>
      <c r="AE4" s="41"/>
      <c r="AF4" s="41"/>
      <c r="AG4" s="42"/>
    </row>
    <row r="5" spans="1:33" ht="23.1" customHeight="1">
      <c r="A5" s="111">
        <v>29</v>
      </c>
      <c r="B5" s="104" t="s">
        <v>37</v>
      </c>
      <c r="C5" s="104" t="s">
        <v>64</v>
      </c>
      <c r="D5" s="112">
        <v>5</v>
      </c>
      <c r="E5" s="97">
        <v>1</v>
      </c>
      <c r="F5" s="95">
        <v>4</v>
      </c>
      <c r="G5" s="95">
        <v>1</v>
      </c>
      <c r="H5" s="95">
        <v>1</v>
      </c>
      <c r="I5" s="96">
        <v>2</v>
      </c>
      <c r="J5" s="97">
        <f t="shared" ref="J5:J36" si="0">VLOOKUP(E5,$T$40:$U$49,2)</f>
        <v>20</v>
      </c>
      <c r="K5" s="95">
        <f t="shared" ref="K5:K36" si="1">VLOOKUP(F5,$T$40:$U$49,2)</f>
        <v>14</v>
      </c>
      <c r="L5" s="95">
        <f t="shared" ref="L5:L36" si="2">VLOOKUP(G5,$T$40:$U$49,2)</f>
        <v>20</v>
      </c>
      <c r="M5" s="95">
        <f t="shared" ref="M5:M36" si="3">VLOOKUP(H5,$T$40:$U$49,2)</f>
        <v>20</v>
      </c>
      <c r="N5" s="98">
        <f t="shared" ref="N5:N36" si="4">VLOOKUP(I5,$T$40:$U$49,2)</f>
        <v>18</v>
      </c>
      <c r="O5" s="113"/>
      <c r="P5" s="92">
        <f t="shared" ref="P5:P49" si="5">SUM(J5:O5)</f>
        <v>92</v>
      </c>
      <c r="Q5" s="99">
        <v>1</v>
      </c>
      <c r="R5" s="114">
        <v>1</v>
      </c>
      <c r="S5" s="130"/>
      <c r="T5" s="92">
        <v>1</v>
      </c>
      <c r="U5" s="142">
        <v>40.19</v>
      </c>
      <c r="V5" s="142">
        <v>39.5</v>
      </c>
      <c r="W5" s="142">
        <v>39.21</v>
      </c>
      <c r="X5" s="142">
        <v>39.39</v>
      </c>
      <c r="Y5" s="142"/>
      <c r="Z5" s="142">
        <v>39.090000000000003</v>
      </c>
      <c r="AA5" s="142">
        <v>39.44</v>
      </c>
      <c r="AB5" s="142">
        <v>39.58</v>
      </c>
      <c r="AC5" s="142">
        <v>41.13</v>
      </c>
      <c r="AD5" s="143">
        <v>39.93</v>
      </c>
      <c r="AE5" s="41"/>
      <c r="AF5" s="41"/>
    </row>
    <row r="6" spans="1:33" ht="23.1" customHeight="1">
      <c r="A6" s="46">
        <v>22</v>
      </c>
      <c r="B6" s="44" t="s">
        <v>58</v>
      </c>
      <c r="C6" s="44" t="s">
        <v>64</v>
      </c>
      <c r="D6" s="106" t="s">
        <v>67</v>
      </c>
      <c r="E6" s="46">
        <v>2</v>
      </c>
      <c r="F6" s="48">
        <v>3</v>
      </c>
      <c r="G6" s="48">
        <v>1</v>
      </c>
      <c r="H6" s="48">
        <v>2</v>
      </c>
      <c r="I6" s="49">
        <v>4</v>
      </c>
      <c r="J6" s="46">
        <f t="shared" si="0"/>
        <v>18</v>
      </c>
      <c r="K6" s="48">
        <f t="shared" si="1"/>
        <v>16</v>
      </c>
      <c r="L6" s="48">
        <f t="shared" si="2"/>
        <v>20</v>
      </c>
      <c r="M6" s="48">
        <f t="shared" si="3"/>
        <v>18</v>
      </c>
      <c r="N6" s="50">
        <f t="shared" si="4"/>
        <v>14</v>
      </c>
      <c r="O6" s="84"/>
      <c r="P6" s="92">
        <f t="shared" si="5"/>
        <v>86</v>
      </c>
      <c r="Q6" s="51">
        <v>4</v>
      </c>
      <c r="R6" s="101">
        <v>2</v>
      </c>
      <c r="S6" s="88"/>
      <c r="T6" s="120">
        <v>2</v>
      </c>
      <c r="U6" s="125">
        <v>40.049999999999997</v>
      </c>
      <c r="V6" s="125">
        <v>39.08</v>
      </c>
      <c r="W6" s="125">
        <v>39.36</v>
      </c>
      <c r="X6" s="125">
        <v>39.17</v>
      </c>
      <c r="Y6" s="125"/>
      <c r="Z6" s="125">
        <v>40.200000000000003</v>
      </c>
      <c r="AA6" s="125">
        <v>40.07</v>
      </c>
      <c r="AB6" s="125">
        <v>40.03</v>
      </c>
      <c r="AC6" s="125">
        <v>39.81</v>
      </c>
      <c r="AD6" s="131">
        <v>39.03</v>
      </c>
      <c r="AE6" s="41"/>
      <c r="AF6" s="41"/>
    </row>
    <row r="7" spans="1:33" ht="23.1" customHeight="1">
      <c r="A7" s="46">
        <v>2</v>
      </c>
      <c r="B7" s="44" t="s">
        <v>24</v>
      </c>
      <c r="C7" s="44" t="s">
        <v>29</v>
      </c>
      <c r="D7" s="106" t="s">
        <v>67</v>
      </c>
      <c r="E7" s="46">
        <v>3</v>
      </c>
      <c r="F7" s="48">
        <v>1</v>
      </c>
      <c r="G7" s="48">
        <v>1</v>
      </c>
      <c r="H7" s="48">
        <v>3</v>
      </c>
      <c r="I7" s="49">
        <v>2</v>
      </c>
      <c r="J7" s="46">
        <f t="shared" si="0"/>
        <v>16</v>
      </c>
      <c r="K7" s="48">
        <f t="shared" si="1"/>
        <v>20</v>
      </c>
      <c r="L7" s="48">
        <f t="shared" si="2"/>
        <v>20</v>
      </c>
      <c r="M7" s="48">
        <f t="shared" si="3"/>
        <v>16</v>
      </c>
      <c r="N7" s="50">
        <f t="shared" si="4"/>
        <v>18</v>
      </c>
      <c r="O7" s="84"/>
      <c r="P7" s="92">
        <f t="shared" si="5"/>
        <v>90</v>
      </c>
      <c r="Q7" s="51">
        <v>2</v>
      </c>
      <c r="R7" s="101">
        <v>3</v>
      </c>
      <c r="S7" s="88"/>
      <c r="T7" s="120">
        <v>3</v>
      </c>
      <c r="U7" s="125">
        <v>39.06</v>
      </c>
      <c r="V7" s="125">
        <v>40.15</v>
      </c>
      <c r="W7" s="125">
        <v>39.450000000000003</v>
      </c>
      <c r="X7" s="125">
        <v>39.380000000000003</v>
      </c>
      <c r="Y7" s="125">
        <v>39.299999999999997</v>
      </c>
      <c r="Z7" s="125">
        <v>39.24</v>
      </c>
      <c r="AA7" s="125">
        <v>40.119999999999997</v>
      </c>
      <c r="AB7" s="125"/>
      <c r="AC7" s="125">
        <v>39.94</v>
      </c>
      <c r="AD7" s="131">
        <v>40.25</v>
      </c>
      <c r="AE7" s="41"/>
      <c r="AF7" s="41"/>
    </row>
    <row r="8" spans="1:33" ht="23.1" customHeight="1">
      <c r="A8" s="46">
        <v>27</v>
      </c>
      <c r="B8" s="44" t="s">
        <v>52</v>
      </c>
      <c r="C8" s="44" t="s">
        <v>64</v>
      </c>
      <c r="D8" s="106">
        <v>10</v>
      </c>
      <c r="E8" s="46">
        <v>2</v>
      </c>
      <c r="F8" s="48">
        <v>1</v>
      </c>
      <c r="G8" s="48">
        <v>3</v>
      </c>
      <c r="H8" s="48">
        <v>1</v>
      </c>
      <c r="I8" s="49">
        <v>5</v>
      </c>
      <c r="J8" s="46">
        <f t="shared" si="0"/>
        <v>18</v>
      </c>
      <c r="K8" s="48">
        <f t="shared" si="1"/>
        <v>20</v>
      </c>
      <c r="L8" s="48">
        <f t="shared" si="2"/>
        <v>16</v>
      </c>
      <c r="M8" s="48">
        <f t="shared" si="3"/>
        <v>20</v>
      </c>
      <c r="N8" s="50">
        <f t="shared" si="4"/>
        <v>12</v>
      </c>
      <c r="O8" s="84"/>
      <c r="P8" s="92">
        <f t="shared" si="5"/>
        <v>86</v>
      </c>
      <c r="Q8" s="51">
        <v>3</v>
      </c>
      <c r="R8" s="101">
        <v>4</v>
      </c>
      <c r="S8" s="88"/>
      <c r="T8" s="120">
        <v>4</v>
      </c>
      <c r="U8" s="125">
        <v>39.29</v>
      </c>
      <c r="V8" s="125">
        <v>39.729999999999997</v>
      </c>
      <c r="W8" s="125">
        <v>39.35</v>
      </c>
      <c r="X8" s="125">
        <v>39.06</v>
      </c>
      <c r="Y8" s="125">
        <v>39.090000000000003</v>
      </c>
      <c r="Z8" s="125"/>
      <c r="AA8" s="125">
        <v>39.04</v>
      </c>
      <c r="AB8" s="125">
        <v>39.92</v>
      </c>
      <c r="AC8" s="125">
        <v>39.200000000000003</v>
      </c>
      <c r="AD8" s="131">
        <v>39.89</v>
      </c>
      <c r="AE8" s="41"/>
      <c r="AF8" s="41"/>
    </row>
    <row r="9" spans="1:33" ht="23.1" customHeight="1">
      <c r="A9" s="46">
        <v>10</v>
      </c>
      <c r="B9" s="44" t="s">
        <v>23</v>
      </c>
      <c r="C9" s="44" t="s">
        <v>64</v>
      </c>
      <c r="D9" s="106" t="s">
        <v>67</v>
      </c>
      <c r="E9" s="46">
        <v>7</v>
      </c>
      <c r="F9" s="48">
        <v>3</v>
      </c>
      <c r="G9" s="48">
        <v>6</v>
      </c>
      <c r="H9" s="48">
        <v>2</v>
      </c>
      <c r="I9" s="49">
        <v>2</v>
      </c>
      <c r="J9" s="46">
        <f t="shared" si="0"/>
        <v>8</v>
      </c>
      <c r="K9" s="48">
        <f t="shared" si="1"/>
        <v>16</v>
      </c>
      <c r="L9" s="48">
        <f t="shared" si="2"/>
        <v>10</v>
      </c>
      <c r="M9" s="48">
        <f t="shared" si="3"/>
        <v>18</v>
      </c>
      <c r="N9" s="50">
        <f t="shared" si="4"/>
        <v>18</v>
      </c>
      <c r="O9" s="84"/>
      <c r="P9" s="92">
        <f t="shared" si="5"/>
        <v>70</v>
      </c>
      <c r="Q9" s="51">
        <v>12</v>
      </c>
      <c r="R9" s="101">
        <v>5</v>
      </c>
      <c r="S9" s="88"/>
      <c r="T9" s="120">
        <v>5</v>
      </c>
      <c r="U9" s="125">
        <v>39.119999999999997</v>
      </c>
      <c r="V9" s="125">
        <v>38.74</v>
      </c>
      <c r="W9" s="125">
        <v>39.79</v>
      </c>
      <c r="X9" s="125">
        <v>39.229999999999997</v>
      </c>
      <c r="Y9" s="125">
        <v>39.76</v>
      </c>
      <c r="Z9" s="125">
        <v>39.79</v>
      </c>
      <c r="AA9" s="125">
        <v>39.29</v>
      </c>
      <c r="AB9" s="125"/>
      <c r="AC9" s="125">
        <v>39.270000000000003</v>
      </c>
      <c r="AD9" s="131">
        <v>39.270000000000003</v>
      </c>
      <c r="AE9" s="41"/>
      <c r="AF9" s="41"/>
    </row>
    <row r="10" spans="1:33" ht="23.1" customHeight="1">
      <c r="A10" s="46">
        <v>8</v>
      </c>
      <c r="B10" s="44" t="s">
        <v>25</v>
      </c>
      <c r="C10" s="44" t="s">
        <v>29</v>
      </c>
      <c r="D10" s="106" t="s">
        <v>67</v>
      </c>
      <c r="E10" s="46">
        <v>2</v>
      </c>
      <c r="F10" s="48">
        <v>2</v>
      </c>
      <c r="G10" s="48">
        <v>2</v>
      </c>
      <c r="H10" s="48">
        <v>8</v>
      </c>
      <c r="I10" s="49">
        <v>4</v>
      </c>
      <c r="J10" s="46">
        <f t="shared" si="0"/>
        <v>18</v>
      </c>
      <c r="K10" s="48">
        <f t="shared" si="1"/>
        <v>18</v>
      </c>
      <c r="L10" s="48">
        <f t="shared" si="2"/>
        <v>18</v>
      </c>
      <c r="M10" s="48">
        <f t="shared" si="3"/>
        <v>6</v>
      </c>
      <c r="N10" s="50">
        <f t="shared" si="4"/>
        <v>14</v>
      </c>
      <c r="O10" s="84"/>
      <c r="P10" s="92">
        <f t="shared" si="5"/>
        <v>74</v>
      </c>
      <c r="Q10" s="51">
        <v>9</v>
      </c>
      <c r="R10" s="101">
        <v>6</v>
      </c>
      <c r="S10" s="88"/>
      <c r="T10" s="120">
        <v>6</v>
      </c>
      <c r="U10" s="125">
        <v>39.32</v>
      </c>
      <c r="V10" s="125">
        <v>39.590000000000003</v>
      </c>
      <c r="W10" s="125">
        <v>39.61</v>
      </c>
      <c r="X10" s="125">
        <v>39.75</v>
      </c>
      <c r="Y10" s="125">
        <v>40.340000000000003</v>
      </c>
      <c r="Z10" s="125"/>
      <c r="AA10" s="125">
        <v>39.17</v>
      </c>
      <c r="AB10" s="125">
        <v>39.61</v>
      </c>
      <c r="AC10" s="125">
        <v>39.270000000000003</v>
      </c>
      <c r="AD10" s="131">
        <v>41.09</v>
      </c>
      <c r="AE10" s="41"/>
      <c r="AF10" s="41"/>
    </row>
    <row r="11" spans="1:33" ht="23.1" customHeight="1">
      <c r="A11" s="46">
        <v>18</v>
      </c>
      <c r="B11" s="44" t="s">
        <v>62</v>
      </c>
      <c r="C11" s="44" t="s">
        <v>17</v>
      </c>
      <c r="D11" s="106" t="s">
        <v>67</v>
      </c>
      <c r="E11" s="46">
        <v>5</v>
      </c>
      <c r="F11" s="48">
        <v>3</v>
      </c>
      <c r="G11" s="48">
        <v>4</v>
      </c>
      <c r="H11" s="48">
        <v>1</v>
      </c>
      <c r="I11" s="49">
        <v>4</v>
      </c>
      <c r="J11" s="46">
        <f t="shared" si="0"/>
        <v>12</v>
      </c>
      <c r="K11" s="48">
        <f t="shared" si="1"/>
        <v>16</v>
      </c>
      <c r="L11" s="48">
        <f t="shared" si="2"/>
        <v>14</v>
      </c>
      <c r="M11" s="48">
        <f t="shared" si="3"/>
        <v>20</v>
      </c>
      <c r="N11" s="50">
        <f t="shared" si="4"/>
        <v>14</v>
      </c>
      <c r="O11" s="84">
        <f>-3</f>
        <v>-3</v>
      </c>
      <c r="P11" s="92">
        <f t="shared" si="5"/>
        <v>73</v>
      </c>
      <c r="Q11" s="51">
        <v>10</v>
      </c>
      <c r="R11" s="101">
        <v>7</v>
      </c>
      <c r="S11" s="88"/>
      <c r="T11" s="120">
        <v>7</v>
      </c>
      <c r="U11" s="125"/>
      <c r="V11" s="125">
        <v>39.74</v>
      </c>
      <c r="W11" s="125">
        <v>39.03</v>
      </c>
      <c r="X11" s="125">
        <v>39.200000000000003</v>
      </c>
      <c r="Y11" s="125">
        <v>39.72</v>
      </c>
      <c r="Z11" s="125">
        <v>39.82</v>
      </c>
      <c r="AA11" s="125">
        <v>39.619999999999997</v>
      </c>
      <c r="AB11" s="125">
        <v>39.299999999999997</v>
      </c>
      <c r="AC11" s="125">
        <v>39.56</v>
      </c>
      <c r="AD11" s="131">
        <v>39.94</v>
      </c>
      <c r="AE11" s="41"/>
      <c r="AF11" s="41"/>
    </row>
    <row r="12" spans="1:33" ht="23.1" customHeight="1">
      <c r="A12" s="46">
        <v>28</v>
      </c>
      <c r="B12" s="44" t="s">
        <v>56</v>
      </c>
      <c r="C12" s="44" t="s">
        <v>64</v>
      </c>
      <c r="D12" s="106" t="s">
        <v>67</v>
      </c>
      <c r="E12" s="46">
        <v>4</v>
      </c>
      <c r="F12" s="48">
        <v>2</v>
      </c>
      <c r="G12" s="48">
        <v>1</v>
      </c>
      <c r="H12" s="48">
        <v>2</v>
      </c>
      <c r="I12" s="49">
        <v>5</v>
      </c>
      <c r="J12" s="46">
        <f t="shared" si="0"/>
        <v>14</v>
      </c>
      <c r="K12" s="48">
        <f t="shared" si="1"/>
        <v>18</v>
      </c>
      <c r="L12" s="48">
        <f t="shared" si="2"/>
        <v>20</v>
      </c>
      <c r="M12" s="48">
        <f t="shared" si="3"/>
        <v>18</v>
      </c>
      <c r="N12" s="50">
        <f t="shared" si="4"/>
        <v>12</v>
      </c>
      <c r="O12" s="84"/>
      <c r="P12" s="92">
        <f t="shared" si="5"/>
        <v>82</v>
      </c>
      <c r="Q12" s="51">
        <v>6</v>
      </c>
      <c r="R12" s="101">
        <v>8</v>
      </c>
      <c r="S12" s="88"/>
      <c r="T12" s="120">
        <v>8</v>
      </c>
      <c r="U12" s="125">
        <v>39.42</v>
      </c>
      <c r="V12" s="125">
        <v>39.11</v>
      </c>
      <c r="W12" s="125"/>
      <c r="X12" s="125">
        <v>39.47</v>
      </c>
      <c r="Y12" s="125">
        <v>39.299999999999997</v>
      </c>
      <c r="Z12" s="125">
        <v>39.24</v>
      </c>
      <c r="AA12" s="125">
        <v>39.380000000000003</v>
      </c>
      <c r="AB12" s="125">
        <v>39.700000000000003</v>
      </c>
      <c r="AC12" s="125">
        <v>39.75</v>
      </c>
      <c r="AD12" s="131">
        <v>39.159999999999997</v>
      </c>
      <c r="AE12" s="41"/>
      <c r="AF12" s="41"/>
    </row>
    <row r="13" spans="1:33" ht="23.1" customHeight="1">
      <c r="A13" s="46">
        <v>24</v>
      </c>
      <c r="B13" s="44" t="s">
        <v>54</v>
      </c>
      <c r="C13" s="44" t="s">
        <v>64</v>
      </c>
      <c r="D13" s="106">
        <v>10</v>
      </c>
      <c r="E13" s="46">
        <v>3</v>
      </c>
      <c r="F13" s="48">
        <v>1</v>
      </c>
      <c r="G13" s="48">
        <v>2</v>
      </c>
      <c r="H13" s="48">
        <v>3</v>
      </c>
      <c r="I13" s="49">
        <v>3</v>
      </c>
      <c r="J13" s="46">
        <f t="shared" si="0"/>
        <v>16</v>
      </c>
      <c r="K13" s="48">
        <f t="shared" si="1"/>
        <v>20</v>
      </c>
      <c r="L13" s="48">
        <f t="shared" si="2"/>
        <v>18</v>
      </c>
      <c r="M13" s="48">
        <f t="shared" si="3"/>
        <v>16</v>
      </c>
      <c r="N13" s="50">
        <f t="shared" si="4"/>
        <v>16</v>
      </c>
      <c r="O13" s="84"/>
      <c r="P13" s="92">
        <f t="shared" si="5"/>
        <v>86</v>
      </c>
      <c r="Q13" s="51">
        <v>5</v>
      </c>
      <c r="R13" s="101">
        <v>9</v>
      </c>
      <c r="S13" s="88"/>
      <c r="T13" s="120">
        <v>9</v>
      </c>
      <c r="U13" s="125">
        <v>39.71</v>
      </c>
      <c r="V13" s="125">
        <v>39.19</v>
      </c>
      <c r="W13" s="125">
        <v>39.869999999999997</v>
      </c>
      <c r="X13" s="125"/>
      <c r="Y13" s="125">
        <v>38.75</v>
      </c>
      <c r="Z13" s="125">
        <v>39.979999999999997</v>
      </c>
      <c r="AA13" s="125">
        <v>39.299999999999997</v>
      </c>
      <c r="AB13" s="125">
        <v>38.82</v>
      </c>
      <c r="AC13" s="125">
        <v>39.29</v>
      </c>
      <c r="AD13" s="131">
        <v>39.119999999999997</v>
      </c>
      <c r="AE13" s="41"/>
      <c r="AF13" s="41"/>
    </row>
    <row r="14" spans="1:33" ht="23.1" customHeight="1">
      <c r="A14" s="46">
        <v>32</v>
      </c>
      <c r="B14" s="44" t="s">
        <v>47</v>
      </c>
      <c r="C14" s="44" t="s">
        <v>38</v>
      </c>
      <c r="D14" s="106">
        <v>12.5</v>
      </c>
      <c r="E14" s="46">
        <v>1</v>
      </c>
      <c r="F14" s="48">
        <v>2</v>
      </c>
      <c r="G14" s="48">
        <v>4</v>
      </c>
      <c r="H14" s="48">
        <v>3</v>
      </c>
      <c r="I14" s="49">
        <v>4</v>
      </c>
      <c r="J14" s="46">
        <f t="shared" si="0"/>
        <v>20</v>
      </c>
      <c r="K14" s="48">
        <f t="shared" si="1"/>
        <v>18</v>
      </c>
      <c r="L14" s="48">
        <f t="shared" si="2"/>
        <v>14</v>
      </c>
      <c r="M14" s="48">
        <f t="shared" si="3"/>
        <v>16</v>
      </c>
      <c r="N14" s="50">
        <f t="shared" si="4"/>
        <v>14</v>
      </c>
      <c r="O14" s="84">
        <f>-3</f>
        <v>-3</v>
      </c>
      <c r="P14" s="92">
        <f t="shared" si="5"/>
        <v>79</v>
      </c>
      <c r="Q14" s="51">
        <v>7</v>
      </c>
      <c r="R14" s="101">
        <v>10</v>
      </c>
      <c r="S14" s="88"/>
      <c r="T14" s="120">
        <v>10</v>
      </c>
      <c r="U14" s="125">
        <v>39.270000000000003</v>
      </c>
      <c r="V14" s="125">
        <v>39.19</v>
      </c>
      <c r="W14" s="125">
        <v>39.61</v>
      </c>
      <c r="X14" s="125">
        <v>39.44</v>
      </c>
      <c r="Y14" s="125">
        <v>39.65</v>
      </c>
      <c r="Z14" s="125">
        <v>39.479999999999997</v>
      </c>
      <c r="AA14" s="125">
        <v>39.36</v>
      </c>
      <c r="AB14" s="125"/>
      <c r="AC14" s="125">
        <v>39.270000000000003</v>
      </c>
      <c r="AD14" s="131">
        <v>39.82</v>
      </c>
      <c r="AE14" s="41"/>
      <c r="AF14" s="41"/>
    </row>
    <row r="15" spans="1:33" ht="23.1" customHeight="1">
      <c r="A15" s="46">
        <v>21</v>
      </c>
      <c r="B15" s="44" t="s">
        <v>48</v>
      </c>
      <c r="C15" s="44" t="s">
        <v>64</v>
      </c>
      <c r="D15" s="106">
        <v>7.5</v>
      </c>
      <c r="E15" s="46">
        <v>6</v>
      </c>
      <c r="F15" s="48">
        <v>2</v>
      </c>
      <c r="G15" s="48">
        <v>5</v>
      </c>
      <c r="H15" s="48">
        <v>1</v>
      </c>
      <c r="I15" s="49">
        <v>1</v>
      </c>
      <c r="J15" s="46">
        <f t="shared" si="0"/>
        <v>10</v>
      </c>
      <c r="K15" s="48">
        <f t="shared" si="1"/>
        <v>18</v>
      </c>
      <c r="L15" s="48">
        <f t="shared" si="2"/>
        <v>12</v>
      </c>
      <c r="M15" s="48">
        <f t="shared" si="3"/>
        <v>20</v>
      </c>
      <c r="N15" s="50">
        <f t="shared" si="4"/>
        <v>20</v>
      </c>
      <c r="O15" s="84">
        <f>-3</f>
        <v>-3</v>
      </c>
      <c r="P15" s="92">
        <f t="shared" si="5"/>
        <v>77</v>
      </c>
      <c r="Q15" s="51">
        <v>8</v>
      </c>
      <c r="R15" s="101">
        <v>11</v>
      </c>
      <c r="S15" s="88"/>
      <c r="T15" s="120">
        <v>11</v>
      </c>
      <c r="U15" s="125">
        <v>39.75</v>
      </c>
      <c r="V15" s="125"/>
      <c r="W15" s="125">
        <v>39.81</v>
      </c>
      <c r="X15" s="125">
        <v>40.08</v>
      </c>
      <c r="Y15" s="125">
        <v>39.19</v>
      </c>
      <c r="Z15" s="125">
        <v>39.68</v>
      </c>
      <c r="AA15" s="125">
        <v>39.44</v>
      </c>
      <c r="AB15" s="125">
        <v>39.49</v>
      </c>
      <c r="AC15" s="125">
        <v>39.659999999999997</v>
      </c>
      <c r="AD15" s="131">
        <v>39.92</v>
      </c>
      <c r="AE15" s="41"/>
      <c r="AF15" s="41"/>
    </row>
    <row r="16" spans="1:33" ht="23.1" customHeight="1">
      <c r="A16" s="46">
        <v>43</v>
      </c>
      <c r="B16" s="44" t="s">
        <v>57</v>
      </c>
      <c r="C16" s="44" t="s">
        <v>64</v>
      </c>
      <c r="D16" s="106" t="s">
        <v>67</v>
      </c>
      <c r="E16" s="46">
        <v>1</v>
      </c>
      <c r="F16" s="48">
        <v>6</v>
      </c>
      <c r="G16" s="48">
        <v>2</v>
      </c>
      <c r="H16" s="48">
        <v>4</v>
      </c>
      <c r="I16" s="49">
        <v>5</v>
      </c>
      <c r="J16" s="46">
        <f t="shared" si="0"/>
        <v>20</v>
      </c>
      <c r="K16" s="48">
        <f t="shared" si="1"/>
        <v>10</v>
      </c>
      <c r="L16" s="48">
        <f t="shared" si="2"/>
        <v>18</v>
      </c>
      <c r="M16" s="48">
        <f t="shared" si="3"/>
        <v>14</v>
      </c>
      <c r="N16" s="50">
        <f t="shared" si="4"/>
        <v>12</v>
      </c>
      <c r="O16" s="84">
        <v>-3</v>
      </c>
      <c r="P16" s="92">
        <f t="shared" si="5"/>
        <v>71</v>
      </c>
      <c r="Q16" s="51">
        <v>11</v>
      </c>
      <c r="R16" s="101">
        <v>12</v>
      </c>
      <c r="S16" s="88"/>
      <c r="T16" s="120">
        <v>12</v>
      </c>
      <c r="U16" s="125">
        <v>38.869999999999997</v>
      </c>
      <c r="V16" s="125">
        <v>39.1</v>
      </c>
      <c r="W16" s="125">
        <v>39.75</v>
      </c>
      <c r="X16" s="125">
        <v>39.229999999999997</v>
      </c>
      <c r="Y16" s="125">
        <v>39.549999999999997</v>
      </c>
      <c r="Z16" s="125">
        <v>39.22</v>
      </c>
      <c r="AA16" s="125"/>
      <c r="AB16" s="125">
        <v>40.07</v>
      </c>
      <c r="AC16" s="125">
        <v>39.42</v>
      </c>
      <c r="AD16" s="131">
        <v>39.5</v>
      </c>
      <c r="AE16" s="41"/>
      <c r="AF16" s="41"/>
    </row>
    <row r="17" spans="1:32" ht="23.1" customHeight="1">
      <c r="A17" s="46">
        <v>42</v>
      </c>
      <c r="B17" s="44" t="s">
        <v>34</v>
      </c>
      <c r="C17" s="44" t="s">
        <v>64</v>
      </c>
      <c r="D17" s="106" t="s">
        <v>67</v>
      </c>
      <c r="E17" s="46">
        <v>2</v>
      </c>
      <c r="F17" s="48">
        <v>5</v>
      </c>
      <c r="G17" s="48">
        <v>2</v>
      </c>
      <c r="H17" s="48">
        <v>6</v>
      </c>
      <c r="I17" s="49">
        <v>5</v>
      </c>
      <c r="J17" s="46">
        <f t="shared" si="0"/>
        <v>18</v>
      </c>
      <c r="K17" s="48">
        <f t="shared" si="1"/>
        <v>12</v>
      </c>
      <c r="L17" s="48">
        <f t="shared" si="2"/>
        <v>18</v>
      </c>
      <c r="M17" s="48">
        <f t="shared" si="3"/>
        <v>10</v>
      </c>
      <c r="N17" s="50">
        <f t="shared" si="4"/>
        <v>12</v>
      </c>
      <c r="O17" s="84"/>
      <c r="P17" s="92">
        <f t="shared" si="5"/>
        <v>70</v>
      </c>
      <c r="Q17" s="51">
        <v>13</v>
      </c>
      <c r="R17" s="101">
        <v>13</v>
      </c>
      <c r="S17" s="88"/>
      <c r="T17" s="120">
        <v>13</v>
      </c>
      <c r="U17" s="125">
        <v>39.11</v>
      </c>
      <c r="V17" s="125">
        <v>39.020000000000003</v>
      </c>
      <c r="W17" s="125">
        <v>39.5</v>
      </c>
      <c r="X17" s="125">
        <v>39.54</v>
      </c>
      <c r="Y17" s="125">
        <v>39.47</v>
      </c>
      <c r="Z17" s="125">
        <v>38.99</v>
      </c>
      <c r="AA17" s="125">
        <v>39.869999999999997</v>
      </c>
      <c r="AB17" s="125">
        <v>39.6</v>
      </c>
      <c r="AC17" s="125"/>
      <c r="AD17" s="131">
        <v>39.54</v>
      </c>
      <c r="AE17" s="41"/>
      <c r="AF17" s="41"/>
    </row>
    <row r="18" spans="1:32" ht="23.1" customHeight="1">
      <c r="A18" s="46">
        <v>38</v>
      </c>
      <c r="B18" s="44" t="s">
        <v>43</v>
      </c>
      <c r="C18" s="44" t="s">
        <v>38</v>
      </c>
      <c r="D18" s="106" t="s">
        <v>67</v>
      </c>
      <c r="E18" s="46">
        <v>9</v>
      </c>
      <c r="F18" s="48">
        <v>5</v>
      </c>
      <c r="G18" s="48">
        <v>4</v>
      </c>
      <c r="H18" s="48">
        <v>3</v>
      </c>
      <c r="I18" s="49">
        <v>3</v>
      </c>
      <c r="J18" s="46">
        <f t="shared" si="0"/>
        <v>4</v>
      </c>
      <c r="K18" s="48">
        <f t="shared" si="1"/>
        <v>12</v>
      </c>
      <c r="L18" s="48">
        <f t="shared" si="2"/>
        <v>14</v>
      </c>
      <c r="M18" s="48">
        <f t="shared" si="3"/>
        <v>16</v>
      </c>
      <c r="N18" s="50">
        <f t="shared" si="4"/>
        <v>16</v>
      </c>
      <c r="O18" s="84">
        <f>-3</f>
        <v>-3</v>
      </c>
      <c r="P18" s="92">
        <f t="shared" si="5"/>
        <v>59</v>
      </c>
      <c r="Q18" s="51">
        <v>20</v>
      </c>
      <c r="R18" s="101">
        <v>14</v>
      </c>
      <c r="S18" s="88"/>
      <c r="T18" s="120">
        <v>14</v>
      </c>
      <c r="U18" s="125">
        <v>38.65</v>
      </c>
      <c r="V18" s="125">
        <v>39.619999999999997</v>
      </c>
      <c r="W18" s="125">
        <v>39.090000000000003</v>
      </c>
      <c r="X18" s="125">
        <v>39.19</v>
      </c>
      <c r="Y18" s="125">
        <v>39.04</v>
      </c>
      <c r="Z18" s="125">
        <v>39.409999999999997</v>
      </c>
      <c r="AA18" s="125">
        <v>39.89</v>
      </c>
      <c r="AB18" s="125"/>
      <c r="AC18" s="125">
        <v>39.299999999999997</v>
      </c>
      <c r="AD18" s="131">
        <v>39.64</v>
      </c>
      <c r="AE18" s="41"/>
      <c r="AF18" s="41"/>
    </row>
    <row r="19" spans="1:32" ht="23.1" customHeight="1">
      <c r="A19" s="46">
        <v>26</v>
      </c>
      <c r="B19" s="44" t="s">
        <v>50</v>
      </c>
      <c r="C19" s="44" t="s">
        <v>64</v>
      </c>
      <c r="D19" s="106" t="s">
        <v>67</v>
      </c>
      <c r="E19" s="46">
        <v>1</v>
      </c>
      <c r="F19" s="48">
        <v>4</v>
      </c>
      <c r="G19" s="48">
        <v>9</v>
      </c>
      <c r="H19" s="48">
        <v>5</v>
      </c>
      <c r="I19" s="49">
        <v>1</v>
      </c>
      <c r="J19" s="46">
        <f t="shared" si="0"/>
        <v>20</v>
      </c>
      <c r="K19" s="48">
        <f t="shared" si="1"/>
        <v>14</v>
      </c>
      <c r="L19" s="48">
        <f t="shared" si="2"/>
        <v>4</v>
      </c>
      <c r="M19" s="48">
        <f t="shared" si="3"/>
        <v>12</v>
      </c>
      <c r="N19" s="50">
        <f t="shared" si="4"/>
        <v>20</v>
      </c>
      <c r="O19" s="84">
        <v>-5</v>
      </c>
      <c r="P19" s="92">
        <f t="shared" si="5"/>
        <v>65</v>
      </c>
      <c r="Q19" s="51">
        <v>17</v>
      </c>
      <c r="R19" s="101">
        <v>15</v>
      </c>
      <c r="S19" s="88"/>
      <c r="T19" s="120">
        <v>15</v>
      </c>
      <c r="U19" s="125">
        <v>40.520000000000003</v>
      </c>
      <c r="V19" s="125">
        <v>39.700000000000003</v>
      </c>
      <c r="W19" s="125">
        <v>39.29</v>
      </c>
      <c r="X19" s="125">
        <v>39.76</v>
      </c>
      <c r="Y19" s="125">
        <v>40.24</v>
      </c>
      <c r="Z19" s="125"/>
      <c r="AA19" s="125">
        <v>40.659999999999997</v>
      </c>
      <c r="AB19" s="125">
        <v>39.22</v>
      </c>
      <c r="AC19" s="125">
        <v>40.26</v>
      </c>
      <c r="AD19" s="131">
        <v>39.020000000000003</v>
      </c>
      <c r="AE19" s="41"/>
      <c r="AF19" s="41"/>
    </row>
    <row r="20" spans="1:32" ht="23.1" customHeight="1">
      <c r="A20" s="46">
        <v>16</v>
      </c>
      <c r="B20" s="44" t="s">
        <v>18</v>
      </c>
      <c r="C20" s="44" t="s">
        <v>17</v>
      </c>
      <c r="D20" s="106">
        <v>10</v>
      </c>
      <c r="E20" s="46">
        <v>3</v>
      </c>
      <c r="F20" s="48">
        <v>4</v>
      </c>
      <c r="G20" s="48">
        <v>2</v>
      </c>
      <c r="H20" s="48">
        <v>7</v>
      </c>
      <c r="I20" s="49">
        <v>6</v>
      </c>
      <c r="J20" s="46">
        <f t="shared" si="0"/>
        <v>16</v>
      </c>
      <c r="K20" s="48">
        <f t="shared" si="1"/>
        <v>14</v>
      </c>
      <c r="L20" s="48">
        <f t="shared" si="2"/>
        <v>18</v>
      </c>
      <c r="M20" s="48">
        <f t="shared" si="3"/>
        <v>8</v>
      </c>
      <c r="N20" s="50">
        <f t="shared" si="4"/>
        <v>10</v>
      </c>
      <c r="O20" s="84"/>
      <c r="P20" s="92">
        <f t="shared" si="5"/>
        <v>66</v>
      </c>
      <c r="Q20" s="51">
        <v>16</v>
      </c>
      <c r="R20" s="101">
        <v>16</v>
      </c>
      <c r="S20" s="88"/>
      <c r="T20" s="120">
        <v>16</v>
      </c>
      <c r="U20" s="125">
        <v>39.17</v>
      </c>
      <c r="V20" s="125">
        <v>39.35</v>
      </c>
      <c r="W20" s="125">
        <v>39.01</v>
      </c>
      <c r="X20" s="125"/>
      <c r="Y20" s="125">
        <v>39.22</v>
      </c>
      <c r="Z20" s="125">
        <v>39</v>
      </c>
      <c r="AA20" s="125">
        <v>39.159999999999997</v>
      </c>
      <c r="AB20" s="125">
        <v>39.71</v>
      </c>
      <c r="AC20" s="125">
        <v>39.76</v>
      </c>
      <c r="AD20" s="131">
        <v>39.29</v>
      </c>
      <c r="AE20" s="41"/>
      <c r="AF20" s="41"/>
    </row>
    <row r="21" spans="1:32" ht="23.1" customHeight="1">
      <c r="A21" s="46">
        <v>45</v>
      </c>
      <c r="B21" s="44" t="s">
        <v>36</v>
      </c>
      <c r="C21" s="44" t="s">
        <v>64</v>
      </c>
      <c r="D21" s="106" t="s">
        <v>67</v>
      </c>
      <c r="E21" s="46">
        <v>4</v>
      </c>
      <c r="F21" s="48">
        <v>7</v>
      </c>
      <c r="G21" s="48">
        <v>8</v>
      </c>
      <c r="H21" s="48">
        <v>2</v>
      </c>
      <c r="I21" s="49">
        <v>3</v>
      </c>
      <c r="J21" s="46">
        <f t="shared" si="0"/>
        <v>14</v>
      </c>
      <c r="K21" s="48">
        <f t="shared" si="1"/>
        <v>8</v>
      </c>
      <c r="L21" s="48">
        <f t="shared" si="2"/>
        <v>6</v>
      </c>
      <c r="M21" s="48">
        <f t="shared" si="3"/>
        <v>18</v>
      </c>
      <c r="N21" s="50">
        <f t="shared" si="4"/>
        <v>16</v>
      </c>
      <c r="O21" s="84"/>
      <c r="P21" s="92">
        <f t="shared" si="5"/>
        <v>62</v>
      </c>
      <c r="Q21" s="51">
        <v>19</v>
      </c>
      <c r="R21" s="101">
        <v>17</v>
      </c>
      <c r="S21" s="88"/>
      <c r="T21" s="120">
        <v>17</v>
      </c>
      <c r="U21" s="125">
        <v>39.94</v>
      </c>
      <c r="V21" s="125">
        <v>39.4</v>
      </c>
      <c r="W21" s="125">
        <v>39.07</v>
      </c>
      <c r="X21" s="125">
        <v>38.869999999999997</v>
      </c>
      <c r="Y21" s="125">
        <v>39.03</v>
      </c>
      <c r="Z21" s="125">
        <v>39.770000000000003</v>
      </c>
      <c r="AA21" s="125">
        <v>40.119999999999997</v>
      </c>
      <c r="AB21" s="125">
        <v>39.81</v>
      </c>
      <c r="AC21" s="125"/>
      <c r="AD21" s="131">
        <v>39.85</v>
      </c>
      <c r="AE21" s="41"/>
      <c r="AF21" s="41"/>
    </row>
    <row r="22" spans="1:32" ht="23.1" customHeight="1">
      <c r="A22" s="46">
        <v>25</v>
      </c>
      <c r="B22" s="44" t="s">
        <v>59</v>
      </c>
      <c r="C22" s="44" t="s">
        <v>64</v>
      </c>
      <c r="D22" s="106" t="s">
        <v>67</v>
      </c>
      <c r="E22" s="46">
        <v>2</v>
      </c>
      <c r="F22" s="48">
        <v>4</v>
      </c>
      <c r="G22" s="48">
        <v>3</v>
      </c>
      <c r="H22" s="48">
        <v>6</v>
      </c>
      <c r="I22" s="49">
        <v>3</v>
      </c>
      <c r="J22" s="46">
        <f t="shared" si="0"/>
        <v>18</v>
      </c>
      <c r="K22" s="48">
        <f t="shared" si="1"/>
        <v>14</v>
      </c>
      <c r="L22" s="48">
        <f t="shared" si="2"/>
        <v>16</v>
      </c>
      <c r="M22" s="48">
        <f t="shared" si="3"/>
        <v>10</v>
      </c>
      <c r="N22" s="50">
        <f t="shared" si="4"/>
        <v>16</v>
      </c>
      <c r="O22" s="84">
        <f>-3-3</f>
        <v>-6</v>
      </c>
      <c r="P22" s="92">
        <f t="shared" si="5"/>
        <v>68</v>
      </c>
      <c r="Q22" s="51">
        <v>14</v>
      </c>
      <c r="R22" s="101">
        <v>18</v>
      </c>
      <c r="S22" s="88"/>
      <c r="T22" s="120">
        <v>18</v>
      </c>
      <c r="U22" s="125">
        <v>39.42</v>
      </c>
      <c r="V22" s="125">
        <v>38.99</v>
      </c>
      <c r="W22" s="125">
        <v>38.76</v>
      </c>
      <c r="X22" s="125">
        <v>39.51</v>
      </c>
      <c r="Y22" s="125">
        <v>39.68</v>
      </c>
      <c r="Z22" s="125">
        <v>40.880000000000003</v>
      </c>
      <c r="AA22" s="125">
        <v>39.06</v>
      </c>
      <c r="AB22" s="125">
        <v>39.42</v>
      </c>
      <c r="AC22" s="125">
        <v>39.51</v>
      </c>
      <c r="AD22" s="131"/>
      <c r="AE22" s="41"/>
      <c r="AF22" s="41"/>
    </row>
    <row r="23" spans="1:32" ht="23.1" customHeight="1">
      <c r="A23" s="46">
        <v>23</v>
      </c>
      <c r="B23" s="44" t="s">
        <v>51</v>
      </c>
      <c r="C23" s="44" t="s">
        <v>64</v>
      </c>
      <c r="D23" s="106">
        <v>10</v>
      </c>
      <c r="E23" s="46">
        <v>3</v>
      </c>
      <c r="F23" s="48">
        <v>6</v>
      </c>
      <c r="G23" s="48">
        <v>3</v>
      </c>
      <c r="H23" s="48">
        <v>5</v>
      </c>
      <c r="I23" s="49">
        <v>6</v>
      </c>
      <c r="J23" s="46">
        <f t="shared" si="0"/>
        <v>16</v>
      </c>
      <c r="K23" s="48">
        <f t="shared" si="1"/>
        <v>10</v>
      </c>
      <c r="L23" s="48">
        <f t="shared" si="2"/>
        <v>16</v>
      </c>
      <c r="M23" s="48">
        <f t="shared" si="3"/>
        <v>12</v>
      </c>
      <c r="N23" s="50">
        <f t="shared" si="4"/>
        <v>10</v>
      </c>
      <c r="O23" s="84"/>
      <c r="P23" s="92">
        <f t="shared" si="5"/>
        <v>64</v>
      </c>
      <c r="Q23" s="51">
        <v>18</v>
      </c>
      <c r="R23" s="101">
        <v>19</v>
      </c>
      <c r="S23" s="88"/>
      <c r="T23" s="120">
        <v>19</v>
      </c>
      <c r="U23" s="125">
        <v>39.229999999999997</v>
      </c>
      <c r="V23" s="125"/>
      <c r="W23" s="125">
        <v>39.590000000000003</v>
      </c>
      <c r="X23" s="125">
        <v>39.74</v>
      </c>
      <c r="Y23" s="125">
        <v>39.53</v>
      </c>
      <c r="Z23" s="125">
        <v>39.53</v>
      </c>
      <c r="AA23" s="125">
        <v>39.549999999999997</v>
      </c>
      <c r="AB23" s="125">
        <v>39.549999999999997</v>
      </c>
      <c r="AC23" s="125">
        <v>39.549999999999997</v>
      </c>
      <c r="AD23" s="131">
        <v>39.76</v>
      </c>
      <c r="AE23" s="41"/>
      <c r="AF23" s="41"/>
    </row>
    <row r="24" spans="1:32" ht="23.1" customHeight="1">
      <c r="A24" s="46">
        <v>6</v>
      </c>
      <c r="B24" s="44" t="s">
        <v>33</v>
      </c>
      <c r="C24" s="44" t="s">
        <v>29</v>
      </c>
      <c r="D24" s="106">
        <v>17.5</v>
      </c>
      <c r="E24" s="46">
        <v>4</v>
      </c>
      <c r="F24" s="48">
        <v>5</v>
      </c>
      <c r="G24" s="48">
        <v>6</v>
      </c>
      <c r="H24" s="48">
        <v>6</v>
      </c>
      <c r="I24" s="49">
        <v>1</v>
      </c>
      <c r="J24" s="46">
        <f t="shared" si="0"/>
        <v>14</v>
      </c>
      <c r="K24" s="48">
        <f t="shared" si="1"/>
        <v>12</v>
      </c>
      <c r="L24" s="48">
        <f t="shared" si="2"/>
        <v>10</v>
      </c>
      <c r="M24" s="48">
        <f t="shared" si="3"/>
        <v>10</v>
      </c>
      <c r="N24" s="50">
        <f t="shared" si="4"/>
        <v>20</v>
      </c>
      <c r="O24" s="84"/>
      <c r="P24" s="92">
        <f t="shared" si="5"/>
        <v>66</v>
      </c>
      <c r="Q24" s="51">
        <v>15</v>
      </c>
      <c r="R24" s="101">
        <v>20</v>
      </c>
      <c r="S24" s="88"/>
      <c r="T24" s="120">
        <v>20</v>
      </c>
      <c r="U24" s="125"/>
      <c r="V24" s="125">
        <v>39.79</v>
      </c>
      <c r="W24" s="125">
        <v>40.15</v>
      </c>
      <c r="X24" s="125">
        <v>39.96</v>
      </c>
      <c r="Y24" s="125">
        <v>40.21</v>
      </c>
      <c r="Z24" s="125">
        <v>39.26</v>
      </c>
      <c r="AA24" s="125">
        <v>39.08</v>
      </c>
      <c r="AB24" s="125">
        <v>39.72</v>
      </c>
      <c r="AC24" s="125">
        <v>39.049999999999997</v>
      </c>
      <c r="AD24" s="131">
        <v>40.15</v>
      </c>
      <c r="AE24" s="41"/>
      <c r="AF24" s="41"/>
    </row>
    <row r="25" spans="1:32" ht="23.1" customHeight="1">
      <c r="A25" s="46">
        <v>33</v>
      </c>
      <c r="B25" s="44" t="s">
        <v>44</v>
      </c>
      <c r="C25" s="44" t="s">
        <v>38</v>
      </c>
      <c r="D25" s="106" t="s">
        <v>67</v>
      </c>
      <c r="E25" s="46">
        <v>5</v>
      </c>
      <c r="F25" s="48">
        <v>7</v>
      </c>
      <c r="G25" s="48">
        <v>1</v>
      </c>
      <c r="H25" s="48">
        <v>9</v>
      </c>
      <c r="I25" s="49">
        <v>4</v>
      </c>
      <c r="J25" s="46">
        <f t="shared" si="0"/>
        <v>12</v>
      </c>
      <c r="K25" s="48">
        <f t="shared" si="1"/>
        <v>8</v>
      </c>
      <c r="L25" s="48">
        <f t="shared" si="2"/>
        <v>20</v>
      </c>
      <c r="M25" s="48">
        <f t="shared" si="3"/>
        <v>4</v>
      </c>
      <c r="N25" s="50">
        <f t="shared" si="4"/>
        <v>14</v>
      </c>
      <c r="O25" s="84"/>
      <c r="P25" s="92">
        <f t="shared" si="5"/>
        <v>58</v>
      </c>
      <c r="Q25" s="51">
        <v>21</v>
      </c>
      <c r="R25" s="101">
        <v>21</v>
      </c>
      <c r="S25" s="88"/>
      <c r="T25" s="120">
        <v>21</v>
      </c>
      <c r="U25" s="125">
        <v>38.92</v>
      </c>
      <c r="V25" s="125">
        <v>39.79</v>
      </c>
      <c r="W25" s="125">
        <v>39.47</v>
      </c>
      <c r="X25" s="125">
        <v>41.02</v>
      </c>
      <c r="Y25" s="125">
        <v>39.89</v>
      </c>
      <c r="Z25" s="125">
        <v>39.29</v>
      </c>
      <c r="AA25" s="125">
        <v>39.82</v>
      </c>
      <c r="AB25" s="125">
        <v>39.9</v>
      </c>
      <c r="AC25" s="125">
        <v>39.43</v>
      </c>
      <c r="AD25" s="131"/>
      <c r="AE25" s="41"/>
      <c r="AF25" s="41"/>
    </row>
    <row r="26" spans="1:32" ht="23.1" customHeight="1">
      <c r="A26" s="46">
        <v>15</v>
      </c>
      <c r="B26" s="44" t="s">
        <v>22</v>
      </c>
      <c r="C26" s="44" t="s">
        <v>17</v>
      </c>
      <c r="D26" s="106">
        <v>10</v>
      </c>
      <c r="E26" s="46">
        <v>1</v>
      </c>
      <c r="F26" s="48">
        <v>6</v>
      </c>
      <c r="G26" s="48">
        <v>5</v>
      </c>
      <c r="H26" s="48">
        <v>8</v>
      </c>
      <c r="I26" s="49">
        <v>3</v>
      </c>
      <c r="J26" s="46">
        <f t="shared" si="0"/>
        <v>20</v>
      </c>
      <c r="K26" s="48">
        <f t="shared" si="1"/>
        <v>10</v>
      </c>
      <c r="L26" s="48">
        <f t="shared" si="2"/>
        <v>12</v>
      </c>
      <c r="M26" s="48">
        <f t="shared" si="3"/>
        <v>6</v>
      </c>
      <c r="N26" s="50">
        <f t="shared" si="4"/>
        <v>16</v>
      </c>
      <c r="O26" s="84">
        <f>-7</f>
        <v>-7</v>
      </c>
      <c r="P26" s="92">
        <f t="shared" si="5"/>
        <v>57</v>
      </c>
      <c r="Q26" s="51">
        <v>22</v>
      </c>
      <c r="R26" s="101">
        <v>22</v>
      </c>
      <c r="S26" s="88"/>
      <c r="T26" s="120">
        <v>22</v>
      </c>
      <c r="U26" s="125">
        <v>39.979999999999997</v>
      </c>
      <c r="V26" s="125">
        <v>39.18</v>
      </c>
      <c r="W26" s="125">
        <v>39.81</v>
      </c>
      <c r="X26" s="125"/>
      <c r="Y26" s="125">
        <v>39.119999999999997</v>
      </c>
      <c r="Z26" s="125">
        <v>39.33</v>
      </c>
      <c r="AA26" s="125">
        <v>39.47</v>
      </c>
      <c r="AB26" s="125">
        <v>38.82</v>
      </c>
      <c r="AC26" s="125">
        <v>39.49</v>
      </c>
      <c r="AD26" s="131">
        <v>39.159999999999997</v>
      </c>
      <c r="AE26" s="41"/>
      <c r="AF26" s="41"/>
    </row>
    <row r="27" spans="1:32" ht="23.1" customHeight="1">
      <c r="A27" s="46">
        <v>34</v>
      </c>
      <c r="B27" s="44" t="s">
        <v>42</v>
      </c>
      <c r="C27" s="44" t="s">
        <v>38</v>
      </c>
      <c r="D27" s="106">
        <v>10</v>
      </c>
      <c r="E27" s="46">
        <v>7</v>
      </c>
      <c r="F27" s="48">
        <v>1</v>
      </c>
      <c r="G27" s="48">
        <v>6</v>
      </c>
      <c r="H27" s="48">
        <v>9</v>
      </c>
      <c r="I27" s="49">
        <v>1</v>
      </c>
      <c r="J27" s="46">
        <f t="shared" si="0"/>
        <v>8</v>
      </c>
      <c r="K27" s="48">
        <f t="shared" si="1"/>
        <v>20</v>
      </c>
      <c r="L27" s="48">
        <f t="shared" si="2"/>
        <v>10</v>
      </c>
      <c r="M27" s="48">
        <f t="shared" si="3"/>
        <v>4</v>
      </c>
      <c r="N27" s="50">
        <f t="shared" si="4"/>
        <v>20</v>
      </c>
      <c r="O27" s="84">
        <f>-3-3</f>
        <v>-6</v>
      </c>
      <c r="P27" s="92">
        <f t="shared" si="5"/>
        <v>56</v>
      </c>
      <c r="Q27" s="51">
        <v>23</v>
      </c>
      <c r="R27" s="101">
        <v>23</v>
      </c>
      <c r="S27" s="88"/>
      <c r="T27" s="120">
        <v>23</v>
      </c>
      <c r="U27" s="125">
        <v>39.22</v>
      </c>
      <c r="V27" s="125">
        <v>39.36</v>
      </c>
      <c r="W27" s="125">
        <v>39.19</v>
      </c>
      <c r="X27" s="125">
        <v>39.340000000000003</v>
      </c>
      <c r="Y27" s="125"/>
      <c r="Z27" s="125">
        <v>39.71</v>
      </c>
      <c r="AA27" s="125">
        <v>40</v>
      </c>
      <c r="AB27" s="125">
        <v>39.619999999999997</v>
      </c>
      <c r="AC27" s="125">
        <v>39.92</v>
      </c>
      <c r="AD27" s="131">
        <v>39.130000000000003</v>
      </c>
      <c r="AE27" s="41"/>
      <c r="AF27" s="41"/>
    </row>
    <row r="28" spans="1:32" ht="23.1" customHeight="1">
      <c r="A28" s="46">
        <v>4</v>
      </c>
      <c r="B28" s="44" t="s">
        <v>32</v>
      </c>
      <c r="C28" s="44" t="s">
        <v>29</v>
      </c>
      <c r="D28" s="106">
        <v>2.5</v>
      </c>
      <c r="E28" s="46">
        <v>6</v>
      </c>
      <c r="F28" s="48">
        <v>1</v>
      </c>
      <c r="G28" s="48">
        <v>6</v>
      </c>
      <c r="H28" s="48">
        <v>5</v>
      </c>
      <c r="I28" s="49">
        <v>6</v>
      </c>
      <c r="J28" s="46">
        <f t="shared" si="0"/>
        <v>10</v>
      </c>
      <c r="K28" s="48">
        <f t="shared" si="1"/>
        <v>20</v>
      </c>
      <c r="L28" s="48">
        <f t="shared" si="2"/>
        <v>10</v>
      </c>
      <c r="M28" s="48">
        <f t="shared" si="3"/>
        <v>12</v>
      </c>
      <c r="N28" s="50">
        <f t="shared" si="4"/>
        <v>10</v>
      </c>
      <c r="O28" s="84">
        <f>-3-3</f>
        <v>-6</v>
      </c>
      <c r="P28" s="92">
        <f t="shared" si="5"/>
        <v>56</v>
      </c>
      <c r="Q28" s="51">
        <v>24</v>
      </c>
      <c r="R28" s="101">
        <v>24</v>
      </c>
      <c r="S28" s="88"/>
      <c r="T28" s="120">
        <v>24</v>
      </c>
      <c r="U28" s="125"/>
      <c r="V28" s="125">
        <v>38.93</v>
      </c>
      <c r="W28" s="125">
        <v>39.15</v>
      </c>
      <c r="X28" s="125">
        <v>39.01</v>
      </c>
      <c r="Y28" s="125">
        <v>39.6</v>
      </c>
      <c r="Z28" s="125">
        <v>39.36</v>
      </c>
      <c r="AA28" s="125">
        <v>39.71</v>
      </c>
      <c r="AB28" s="125">
        <v>39.64</v>
      </c>
      <c r="AC28" s="125">
        <v>39.26</v>
      </c>
      <c r="AD28" s="131">
        <v>39.26</v>
      </c>
      <c r="AE28" s="41"/>
      <c r="AF28" s="41"/>
    </row>
    <row r="29" spans="1:32" ht="23.1" customHeight="1">
      <c r="A29" s="46">
        <v>41</v>
      </c>
      <c r="B29" s="44" t="s">
        <v>35</v>
      </c>
      <c r="C29" s="44" t="s">
        <v>64</v>
      </c>
      <c r="D29" s="106" t="s">
        <v>67</v>
      </c>
      <c r="E29" s="46">
        <v>3</v>
      </c>
      <c r="F29" s="48">
        <v>2</v>
      </c>
      <c r="G29" s="48">
        <v>7</v>
      </c>
      <c r="H29" s="48">
        <v>7</v>
      </c>
      <c r="I29" s="49">
        <v>7</v>
      </c>
      <c r="J29" s="46">
        <f t="shared" si="0"/>
        <v>16</v>
      </c>
      <c r="K29" s="48">
        <f t="shared" si="1"/>
        <v>18</v>
      </c>
      <c r="L29" s="48">
        <f t="shared" si="2"/>
        <v>8</v>
      </c>
      <c r="M29" s="48">
        <f t="shared" si="3"/>
        <v>8</v>
      </c>
      <c r="N29" s="50">
        <f t="shared" si="4"/>
        <v>8</v>
      </c>
      <c r="O29" s="84">
        <f>-3</f>
        <v>-3</v>
      </c>
      <c r="P29" s="92">
        <f t="shared" si="5"/>
        <v>55</v>
      </c>
      <c r="Q29" s="51">
        <v>25</v>
      </c>
      <c r="R29" s="101">
        <v>25</v>
      </c>
      <c r="S29" s="88"/>
      <c r="T29" s="120">
        <v>25</v>
      </c>
      <c r="U29" s="125">
        <v>39.31</v>
      </c>
      <c r="V29" s="125">
        <v>39.76</v>
      </c>
      <c r="W29" s="125">
        <v>40.36</v>
      </c>
      <c r="X29" s="125">
        <v>39.64</v>
      </c>
      <c r="Y29" s="125">
        <v>39.79</v>
      </c>
      <c r="Z29" s="125"/>
      <c r="AA29" s="125">
        <v>39.26</v>
      </c>
      <c r="AB29" s="125">
        <v>39.6</v>
      </c>
      <c r="AC29" s="125">
        <v>39.729999999999997</v>
      </c>
      <c r="AD29" s="131">
        <v>39.74</v>
      </c>
      <c r="AE29" s="41"/>
      <c r="AF29" s="41"/>
    </row>
    <row r="30" spans="1:32" ht="23.1" customHeight="1">
      <c r="A30" s="46">
        <v>9</v>
      </c>
      <c r="B30" s="44" t="s">
        <v>30</v>
      </c>
      <c r="C30" s="44" t="s">
        <v>29</v>
      </c>
      <c r="D30" s="106">
        <v>17.5</v>
      </c>
      <c r="E30" s="46">
        <v>8</v>
      </c>
      <c r="F30" s="48">
        <v>8</v>
      </c>
      <c r="G30" s="48">
        <v>5</v>
      </c>
      <c r="H30" s="48">
        <v>1</v>
      </c>
      <c r="I30" s="49">
        <v>7</v>
      </c>
      <c r="J30" s="46">
        <f t="shared" si="0"/>
        <v>6</v>
      </c>
      <c r="K30" s="48">
        <f t="shared" si="1"/>
        <v>6</v>
      </c>
      <c r="L30" s="48">
        <f t="shared" si="2"/>
        <v>12</v>
      </c>
      <c r="M30" s="48">
        <f t="shared" si="3"/>
        <v>20</v>
      </c>
      <c r="N30" s="50">
        <f t="shared" si="4"/>
        <v>8</v>
      </c>
      <c r="O30" s="84"/>
      <c r="P30" s="92">
        <f t="shared" si="5"/>
        <v>52</v>
      </c>
      <c r="Q30" s="51">
        <v>26</v>
      </c>
      <c r="R30" s="101">
        <v>26</v>
      </c>
      <c r="S30" s="88"/>
      <c r="T30" s="132"/>
      <c r="U30" s="126"/>
      <c r="V30" s="125"/>
      <c r="W30" s="125"/>
      <c r="X30" s="126"/>
      <c r="Y30" s="125"/>
      <c r="Z30" s="126"/>
      <c r="AA30" s="126"/>
      <c r="AB30" s="126"/>
      <c r="AC30" s="125"/>
      <c r="AD30" s="127"/>
      <c r="AE30" s="41"/>
      <c r="AF30" s="41"/>
    </row>
    <row r="31" spans="1:32" ht="23.1" customHeight="1">
      <c r="A31" s="46">
        <v>37</v>
      </c>
      <c r="B31" s="44" t="s">
        <v>39</v>
      </c>
      <c r="C31" s="44" t="s">
        <v>38</v>
      </c>
      <c r="D31" s="106">
        <v>5</v>
      </c>
      <c r="E31" s="46">
        <v>5</v>
      </c>
      <c r="F31" s="48">
        <v>5</v>
      </c>
      <c r="G31" s="48">
        <v>9</v>
      </c>
      <c r="H31" s="48">
        <v>2</v>
      </c>
      <c r="I31" s="49">
        <v>8</v>
      </c>
      <c r="J31" s="46">
        <f t="shared" si="0"/>
        <v>12</v>
      </c>
      <c r="K31" s="48">
        <f t="shared" si="1"/>
        <v>12</v>
      </c>
      <c r="L31" s="48">
        <f t="shared" si="2"/>
        <v>4</v>
      </c>
      <c r="M31" s="48">
        <f t="shared" si="3"/>
        <v>18</v>
      </c>
      <c r="N31" s="50">
        <f t="shared" si="4"/>
        <v>6</v>
      </c>
      <c r="O31" s="84"/>
      <c r="P31" s="92">
        <f t="shared" si="5"/>
        <v>52</v>
      </c>
      <c r="Q31" s="51">
        <v>27</v>
      </c>
      <c r="R31" s="101">
        <v>27</v>
      </c>
      <c r="S31" s="88"/>
      <c r="T31" s="120" t="s">
        <v>68</v>
      </c>
      <c r="U31" s="125">
        <v>38.76</v>
      </c>
      <c r="V31" s="125">
        <v>39.06</v>
      </c>
      <c r="W31" s="125">
        <v>39.18</v>
      </c>
      <c r="X31" s="125">
        <v>39.25</v>
      </c>
      <c r="Y31" s="125">
        <v>39.07</v>
      </c>
      <c r="Z31" s="125">
        <v>39.159999999999997</v>
      </c>
      <c r="AA31" s="125">
        <v>38.56</v>
      </c>
      <c r="AB31" s="125">
        <v>39.03</v>
      </c>
      <c r="AC31" s="125">
        <v>39.020000000000003</v>
      </c>
      <c r="AD31" s="131">
        <v>39.17</v>
      </c>
      <c r="AE31" s="41"/>
      <c r="AF31" s="41"/>
    </row>
    <row r="32" spans="1:32" ht="23.1" customHeight="1">
      <c r="A32" s="46">
        <v>17</v>
      </c>
      <c r="B32" s="44" t="s">
        <v>19</v>
      </c>
      <c r="C32" s="44" t="s">
        <v>17</v>
      </c>
      <c r="D32" s="106">
        <v>7.5</v>
      </c>
      <c r="E32" s="46">
        <v>8</v>
      </c>
      <c r="F32" s="48">
        <v>3</v>
      </c>
      <c r="G32" s="48">
        <v>4</v>
      </c>
      <c r="H32" s="48">
        <v>6</v>
      </c>
      <c r="I32" s="49">
        <v>8</v>
      </c>
      <c r="J32" s="46">
        <f t="shared" si="0"/>
        <v>6</v>
      </c>
      <c r="K32" s="48">
        <f t="shared" si="1"/>
        <v>16</v>
      </c>
      <c r="L32" s="48">
        <f t="shared" si="2"/>
        <v>14</v>
      </c>
      <c r="M32" s="48">
        <f t="shared" si="3"/>
        <v>10</v>
      </c>
      <c r="N32" s="50">
        <f t="shared" si="4"/>
        <v>6</v>
      </c>
      <c r="O32" s="84"/>
      <c r="P32" s="92">
        <f t="shared" si="5"/>
        <v>52</v>
      </c>
      <c r="Q32" s="51">
        <v>28</v>
      </c>
      <c r="R32" s="101">
        <v>28</v>
      </c>
      <c r="S32" s="88"/>
      <c r="T32" s="120" t="s">
        <v>69</v>
      </c>
      <c r="U32" s="125">
        <v>39.119999999999997</v>
      </c>
      <c r="V32" s="125">
        <v>39.35</v>
      </c>
      <c r="W32" s="125">
        <v>38.97</v>
      </c>
      <c r="X32" s="125">
        <v>39</v>
      </c>
      <c r="Y32" s="125">
        <v>39.24</v>
      </c>
      <c r="Z32" s="125">
        <v>39.29</v>
      </c>
      <c r="AA32" s="125">
        <v>38.880000000000003</v>
      </c>
      <c r="AB32" s="125">
        <v>38.880000000000003</v>
      </c>
      <c r="AC32" s="125">
        <v>38.71</v>
      </c>
      <c r="AD32" s="131">
        <v>38.979999999999997</v>
      </c>
      <c r="AE32" s="41"/>
      <c r="AF32" s="41"/>
    </row>
    <row r="33" spans="1:33" ht="23.1" customHeight="1" thickBot="1">
      <c r="A33" s="46">
        <v>7</v>
      </c>
      <c r="B33" s="44" t="s">
        <v>26</v>
      </c>
      <c r="C33" s="44" t="s">
        <v>29</v>
      </c>
      <c r="D33" s="106">
        <v>17.5</v>
      </c>
      <c r="E33" s="46">
        <v>7</v>
      </c>
      <c r="F33" s="48">
        <v>5</v>
      </c>
      <c r="G33" s="48">
        <v>7</v>
      </c>
      <c r="H33" s="48">
        <v>4</v>
      </c>
      <c r="I33" s="49">
        <v>2</v>
      </c>
      <c r="J33" s="46">
        <f t="shared" si="0"/>
        <v>8</v>
      </c>
      <c r="K33" s="48">
        <f t="shared" si="1"/>
        <v>12</v>
      </c>
      <c r="L33" s="48">
        <f t="shared" si="2"/>
        <v>8</v>
      </c>
      <c r="M33" s="48">
        <f t="shared" si="3"/>
        <v>14</v>
      </c>
      <c r="N33" s="50">
        <f t="shared" si="4"/>
        <v>18</v>
      </c>
      <c r="O33" s="84">
        <f>-3-3-3</f>
        <v>-9</v>
      </c>
      <c r="P33" s="92">
        <f t="shared" si="5"/>
        <v>51</v>
      </c>
      <c r="Q33" s="51">
        <v>29</v>
      </c>
      <c r="R33" s="101">
        <v>29</v>
      </c>
      <c r="S33" s="88"/>
      <c r="T33" s="133" t="s">
        <v>70</v>
      </c>
      <c r="U33" s="134">
        <v>39.06</v>
      </c>
      <c r="V33" s="134"/>
      <c r="W33" s="134">
        <v>39.1</v>
      </c>
      <c r="X33" s="134">
        <v>39.29</v>
      </c>
      <c r="Y33" s="134">
        <v>39.31</v>
      </c>
      <c r="Z33" s="134">
        <v>38.93</v>
      </c>
      <c r="AA33" s="134">
        <v>39.049999999999997</v>
      </c>
      <c r="AB33" s="134">
        <v>39.11</v>
      </c>
      <c r="AC33" s="134">
        <v>39.049999999999997</v>
      </c>
      <c r="AD33" s="135">
        <v>38.81</v>
      </c>
      <c r="AE33" s="41"/>
      <c r="AF33" s="41"/>
      <c r="AG33" s="119"/>
    </row>
    <row r="34" spans="1:33" ht="23.1" customHeight="1" thickBot="1">
      <c r="A34" s="46">
        <v>5</v>
      </c>
      <c r="B34" s="44" t="s">
        <v>31</v>
      </c>
      <c r="C34" s="44" t="s">
        <v>29</v>
      </c>
      <c r="D34" s="106" t="s">
        <v>67</v>
      </c>
      <c r="E34" s="46">
        <v>6</v>
      </c>
      <c r="F34" s="48">
        <v>6</v>
      </c>
      <c r="G34" s="48">
        <v>3</v>
      </c>
      <c r="H34" s="48">
        <v>5</v>
      </c>
      <c r="I34" s="49">
        <v>7</v>
      </c>
      <c r="J34" s="46">
        <f t="shared" si="0"/>
        <v>10</v>
      </c>
      <c r="K34" s="48">
        <f t="shared" si="1"/>
        <v>10</v>
      </c>
      <c r="L34" s="48">
        <f t="shared" si="2"/>
        <v>16</v>
      </c>
      <c r="M34" s="48">
        <f t="shared" si="3"/>
        <v>12</v>
      </c>
      <c r="N34" s="50">
        <f t="shared" si="4"/>
        <v>8</v>
      </c>
      <c r="O34" s="84">
        <f>-3-3</f>
        <v>-6</v>
      </c>
      <c r="P34" s="92">
        <f t="shared" si="5"/>
        <v>50</v>
      </c>
      <c r="Q34" s="51">
        <v>30</v>
      </c>
      <c r="R34" s="101">
        <v>30</v>
      </c>
      <c r="S34" s="93"/>
      <c r="T34" s="150" t="s">
        <v>0</v>
      </c>
      <c r="U34" s="149">
        <v>9</v>
      </c>
      <c r="V34" s="149">
        <v>5</v>
      </c>
      <c r="W34" s="151">
        <v>1</v>
      </c>
      <c r="X34" s="149">
        <v>69</v>
      </c>
      <c r="Y34" s="151">
        <v>6</v>
      </c>
      <c r="Z34" s="149">
        <v>33</v>
      </c>
      <c r="AA34" s="149">
        <v>10</v>
      </c>
      <c r="AB34" s="149">
        <v>21</v>
      </c>
      <c r="AC34" s="149">
        <v>7</v>
      </c>
      <c r="AD34" s="152">
        <v>13</v>
      </c>
      <c r="AE34" s="41"/>
      <c r="AF34" s="41"/>
    </row>
    <row r="35" spans="1:33" ht="23.1" customHeight="1">
      <c r="A35" s="46">
        <v>20</v>
      </c>
      <c r="B35" s="44" t="s">
        <v>65</v>
      </c>
      <c r="C35" s="44" t="s">
        <v>17</v>
      </c>
      <c r="D35" s="106" t="s">
        <v>67</v>
      </c>
      <c r="E35" s="46">
        <v>9</v>
      </c>
      <c r="F35" s="48">
        <v>4</v>
      </c>
      <c r="G35" s="48">
        <v>7</v>
      </c>
      <c r="H35" s="48">
        <v>7</v>
      </c>
      <c r="I35" s="49">
        <v>2</v>
      </c>
      <c r="J35" s="46">
        <f t="shared" si="0"/>
        <v>4</v>
      </c>
      <c r="K35" s="48">
        <f t="shared" si="1"/>
        <v>14</v>
      </c>
      <c r="L35" s="48">
        <f t="shared" si="2"/>
        <v>8</v>
      </c>
      <c r="M35" s="48">
        <f t="shared" si="3"/>
        <v>8</v>
      </c>
      <c r="N35" s="50">
        <f t="shared" si="4"/>
        <v>18</v>
      </c>
      <c r="O35" s="84">
        <v>-3</v>
      </c>
      <c r="P35" s="92">
        <f t="shared" si="5"/>
        <v>49</v>
      </c>
      <c r="Q35" s="51">
        <v>31</v>
      </c>
      <c r="R35" s="101">
        <v>31</v>
      </c>
      <c r="S35" s="93"/>
      <c r="T35" s="91" t="s">
        <v>71</v>
      </c>
      <c r="U35" s="122">
        <f>AVERAGE(U5:U33)</f>
        <v>39.378399999999992</v>
      </c>
      <c r="V35" s="124">
        <f>AVERAGE(V5:V33)</f>
        <v>39.376799999999996</v>
      </c>
      <c r="W35" s="122">
        <f>AVERAGE(W5:W33)</f>
        <v>39.427037037037024</v>
      </c>
      <c r="X35" s="124">
        <f>AVERAGE(X5:X33)</f>
        <v>39.460799999999999</v>
      </c>
      <c r="Y35" s="122">
        <f t="shared" ref="Y35" si="6">AVERAGE(Y5:Y33)</f>
        <v>39.483599999999996</v>
      </c>
      <c r="Z35" s="122">
        <f>AVERAGE(Z5:Z33)</f>
        <v>39.485416666666659</v>
      </c>
      <c r="AA35" s="122">
        <f>AVERAGE(AA5:AA33)</f>
        <v>39.495185185185193</v>
      </c>
      <c r="AB35" s="122">
        <f>AVERAGE(AB5:AB33)</f>
        <v>39.506250000000001</v>
      </c>
      <c r="AC35" s="122">
        <f>AVERAGE(AC5:AC33)</f>
        <v>39.523461538461532</v>
      </c>
      <c r="AD35" s="123">
        <f>AVERAGE(AD5:AD33)</f>
        <v>39.554615384615381</v>
      </c>
      <c r="AE35" s="41"/>
      <c r="AF35" s="41"/>
    </row>
    <row r="36" spans="1:33" ht="23.1" customHeight="1">
      <c r="A36" s="46">
        <v>39</v>
      </c>
      <c r="B36" s="44" t="s">
        <v>45</v>
      </c>
      <c r="C36" s="44" t="s">
        <v>38</v>
      </c>
      <c r="D36" s="106" t="s">
        <v>67</v>
      </c>
      <c r="E36" s="46">
        <v>6</v>
      </c>
      <c r="F36" s="48">
        <v>9</v>
      </c>
      <c r="G36" s="48">
        <v>4</v>
      </c>
      <c r="H36" s="48">
        <v>4</v>
      </c>
      <c r="I36" s="49">
        <v>6</v>
      </c>
      <c r="J36" s="46">
        <f t="shared" si="0"/>
        <v>10</v>
      </c>
      <c r="K36" s="48">
        <f t="shared" si="1"/>
        <v>4</v>
      </c>
      <c r="L36" s="48">
        <f t="shared" si="2"/>
        <v>14</v>
      </c>
      <c r="M36" s="48">
        <f t="shared" si="3"/>
        <v>14</v>
      </c>
      <c r="N36" s="50">
        <f t="shared" si="4"/>
        <v>10</v>
      </c>
      <c r="O36" s="84">
        <f>-3</f>
        <v>-3</v>
      </c>
      <c r="P36" s="92">
        <f t="shared" si="5"/>
        <v>49</v>
      </c>
      <c r="Q36" s="51">
        <v>32</v>
      </c>
      <c r="R36" s="101">
        <v>32</v>
      </c>
      <c r="S36" s="93"/>
      <c r="T36" s="120" t="s">
        <v>72</v>
      </c>
      <c r="U36" s="89">
        <f>MIN(U5:U33)</f>
        <v>38.65</v>
      </c>
      <c r="V36" s="125">
        <f>MIN(V5:V33)</f>
        <v>38.74</v>
      </c>
      <c r="W36" s="89">
        <f>MIN(W5:W33)</f>
        <v>38.76</v>
      </c>
      <c r="X36" s="125">
        <f>MIN(X5:X33)</f>
        <v>38.869999999999997</v>
      </c>
      <c r="Y36" s="89">
        <f t="shared" ref="Y36" si="7">MIN(Y5:Y33)</f>
        <v>38.75</v>
      </c>
      <c r="Z36" s="89">
        <f>MIN(Z5:Z33)</f>
        <v>38.93</v>
      </c>
      <c r="AA36" s="89">
        <f>MIN(AA5:AA33)</f>
        <v>38.56</v>
      </c>
      <c r="AB36" s="89">
        <f>MIN(AB5:AB33)</f>
        <v>38.82</v>
      </c>
      <c r="AC36" s="89">
        <f>MIN(AC5:AC33)</f>
        <v>38.71</v>
      </c>
      <c r="AD36" s="121">
        <f>MIN(AD5:AD33)</f>
        <v>38.81</v>
      </c>
      <c r="AE36" s="41"/>
      <c r="AF36" s="41"/>
    </row>
    <row r="37" spans="1:33" ht="23.1" customHeight="1" thickBot="1">
      <c r="A37" s="46">
        <v>13</v>
      </c>
      <c r="B37" s="44" t="s">
        <v>61</v>
      </c>
      <c r="C37" s="44" t="s">
        <v>17</v>
      </c>
      <c r="D37" s="106" t="s">
        <v>67</v>
      </c>
      <c r="E37" s="46">
        <v>9</v>
      </c>
      <c r="F37" s="48">
        <v>3</v>
      </c>
      <c r="G37" s="48">
        <v>8</v>
      </c>
      <c r="H37" s="48">
        <v>4</v>
      </c>
      <c r="I37" s="49">
        <v>7</v>
      </c>
      <c r="J37" s="46">
        <f t="shared" ref="J37:J54" si="8">VLOOKUP(E37,$T$40:$U$49,2)</f>
        <v>4</v>
      </c>
      <c r="K37" s="48">
        <f t="shared" ref="K37:K54" si="9">VLOOKUP(F37,$T$40:$U$49,2)</f>
        <v>16</v>
      </c>
      <c r="L37" s="48">
        <f t="shared" ref="L37:L54" si="10">VLOOKUP(G37,$T$40:$U$49,2)</f>
        <v>6</v>
      </c>
      <c r="M37" s="48">
        <f t="shared" ref="M37:M54" si="11">VLOOKUP(H37,$T$40:$U$49,2)</f>
        <v>14</v>
      </c>
      <c r="N37" s="50">
        <f t="shared" ref="N37:N54" si="12">VLOOKUP(I37,$T$40:$U$49,2)</f>
        <v>8</v>
      </c>
      <c r="O37" s="84"/>
      <c r="P37" s="92">
        <f t="shared" si="5"/>
        <v>48</v>
      </c>
      <c r="Q37" s="51">
        <v>33</v>
      </c>
      <c r="R37" s="101">
        <v>33</v>
      </c>
      <c r="S37" s="93"/>
      <c r="T37" s="136" t="s">
        <v>75</v>
      </c>
      <c r="U37" s="128">
        <f t="shared" ref="U37:AD37" si="13">U35-MIN($V35:$AD35)</f>
        <v>1.5999999999962711E-3</v>
      </c>
      <c r="V37" s="128">
        <f t="shared" si="13"/>
        <v>0</v>
      </c>
      <c r="W37" s="128">
        <f t="shared" si="13"/>
        <v>5.0237037037028642E-2</v>
      </c>
      <c r="X37" s="128">
        <f t="shared" si="13"/>
        <v>8.4000000000003183E-2</v>
      </c>
      <c r="Y37" s="128">
        <f t="shared" si="13"/>
        <v>0.10679999999999978</v>
      </c>
      <c r="Z37" s="128">
        <f t="shared" si="13"/>
        <v>0.10861666666666281</v>
      </c>
      <c r="AA37" s="128">
        <f t="shared" si="13"/>
        <v>0.11838518518519692</v>
      </c>
      <c r="AB37" s="128">
        <f t="shared" si="13"/>
        <v>0.12945000000000562</v>
      </c>
      <c r="AC37" s="128">
        <f t="shared" si="13"/>
        <v>0.14666153846153662</v>
      </c>
      <c r="AD37" s="129">
        <f t="shared" si="13"/>
        <v>0.1778153846153856</v>
      </c>
      <c r="AE37" s="41"/>
      <c r="AF37" s="41"/>
    </row>
    <row r="38" spans="1:33" ht="23.1" customHeight="1">
      <c r="A38" s="46">
        <v>31</v>
      </c>
      <c r="B38" s="44" t="s">
        <v>41</v>
      </c>
      <c r="C38" s="44" t="s">
        <v>38</v>
      </c>
      <c r="D38" s="106">
        <v>10</v>
      </c>
      <c r="E38" s="46">
        <v>8</v>
      </c>
      <c r="F38" s="48">
        <v>6</v>
      </c>
      <c r="G38" s="48">
        <v>5</v>
      </c>
      <c r="H38" s="48">
        <v>5</v>
      </c>
      <c r="I38" s="49">
        <v>7</v>
      </c>
      <c r="J38" s="46">
        <f t="shared" si="8"/>
        <v>6</v>
      </c>
      <c r="K38" s="48">
        <f t="shared" si="9"/>
        <v>10</v>
      </c>
      <c r="L38" s="48">
        <f t="shared" si="10"/>
        <v>12</v>
      </c>
      <c r="M38" s="48">
        <f t="shared" si="11"/>
        <v>12</v>
      </c>
      <c r="N38" s="50">
        <f t="shared" si="12"/>
        <v>8</v>
      </c>
      <c r="O38" s="84"/>
      <c r="P38" s="92">
        <f t="shared" si="5"/>
        <v>48</v>
      </c>
      <c r="Q38" s="51">
        <v>34</v>
      </c>
      <c r="R38" s="101">
        <v>34</v>
      </c>
      <c r="S38" s="88"/>
      <c r="T38" s="139"/>
      <c r="U38" s="119"/>
      <c r="V38" s="139"/>
      <c r="W38" s="139"/>
      <c r="X38" s="119"/>
      <c r="Y38" s="139"/>
      <c r="Z38" s="119"/>
      <c r="AA38" s="119"/>
      <c r="AB38" s="119"/>
      <c r="AC38" s="139"/>
      <c r="AD38" s="119"/>
      <c r="AE38" s="41"/>
      <c r="AF38" s="41"/>
    </row>
    <row r="39" spans="1:33" ht="23.1" customHeight="1">
      <c r="A39" s="46">
        <v>30</v>
      </c>
      <c r="B39" s="44" t="s">
        <v>49</v>
      </c>
      <c r="C39" s="44" t="s">
        <v>64</v>
      </c>
      <c r="D39" s="106" t="s">
        <v>67</v>
      </c>
      <c r="E39" s="46">
        <v>7</v>
      </c>
      <c r="F39" s="48">
        <v>9</v>
      </c>
      <c r="G39" s="48">
        <v>6</v>
      </c>
      <c r="H39" s="48">
        <v>3</v>
      </c>
      <c r="I39" s="49">
        <v>5</v>
      </c>
      <c r="J39" s="46">
        <f t="shared" si="8"/>
        <v>8</v>
      </c>
      <c r="K39" s="48">
        <f t="shared" si="9"/>
        <v>4</v>
      </c>
      <c r="L39" s="48">
        <f t="shared" si="10"/>
        <v>10</v>
      </c>
      <c r="M39" s="48">
        <f t="shared" si="11"/>
        <v>16</v>
      </c>
      <c r="N39" s="50">
        <f t="shared" si="12"/>
        <v>12</v>
      </c>
      <c r="O39" s="84">
        <f>-7</f>
        <v>-7</v>
      </c>
      <c r="P39" s="92">
        <f t="shared" si="5"/>
        <v>43</v>
      </c>
      <c r="Q39" s="51">
        <v>35</v>
      </c>
      <c r="R39" s="101">
        <v>35</v>
      </c>
      <c r="S39" s="88"/>
      <c r="T39" s="139"/>
      <c r="U39" s="119"/>
      <c r="V39" s="139"/>
      <c r="W39" s="139"/>
      <c r="X39" s="119"/>
      <c r="Y39" s="139"/>
      <c r="Z39" s="119"/>
      <c r="AA39" s="119"/>
      <c r="AB39" s="119"/>
      <c r="AC39" s="139"/>
      <c r="AD39" s="119"/>
      <c r="AE39" s="41"/>
      <c r="AF39" s="41"/>
    </row>
    <row r="40" spans="1:33" ht="23.1" customHeight="1">
      <c r="A40" s="46">
        <v>40</v>
      </c>
      <c r="B40" s="44" t="s">
        <v>46</v>
      </c>
      <c r="C40" s="44" t="s">
        <v>38</v>
      </c>
      <c r="D40" s="106">
        <v>7.5</v>
      </c>
      <c r="E40" s="46">
        <v>9</v>
      </c>
      <c r="F40" s="48">
        <v>9</v>
      </c>
      <c r="G40" s="48">
        <v>9</v>
      </c>
      <c r="H40" s="48">
        <v>6</v>
      </c>
      <c r="I40" s="49">
        <v>1</v>
      </c>
      <c r="J40" s="46">
        <f t="shared" si="8"/>
        <v>4</v>
      </c>
      <c r="K40" s="48">
        <f t="shared" si="9"/>
        <v>4</v>
      </c>
      <c r="L40" s="48">
        <f t="shared" si="10"/>
        <v>4</v>
      </c>
      <c r="M40" s="48">
        <f t="shared" si="11"/>
        <v>10</v>
      </c>
      <c r="N40" s="50">
        <f t="shared" si="12"/>
        <v>20</v>
      </c>
      <c r="O40" s="84"/>
      <c r="P40" s="92">
        <f t="shared" si="5"/>
        <v>42</v>
      </c>
      <c r="Q40" s="51">
        <v>36</v>
      </c>
      <c r="R40" s="101">
        <v>36</v>
      </c>
      <c r="S40" s="88"/>
      <c r="T40" s="42">
        <v>1</v>
      </c>
      <c r="U40" s="42">
        <v>20</v>
      </c>
      <c r="V40" s="139"/>
      <c r="W40" s="139"/>
      <c r="X40" s="119"/>
      <c r="Y40" s="139"/>
      <c r="Z40" s="119"/>
      <c r="AA40" s="119"/>
      <c r="AB40" s="119"/>
      <c r="AC40" s="139"/>
      <c r="AD40" s="119"/>
      <c r="AE40" s="41"/>
      <c r="AF40" s="41"/>
    </row>
    <row r="41" spans="1:33" ht="23.1" customHeight="1">
      <c r="A41" s="46">
        <v>36</v>
      </c>
      <c r="B41" s="44" t="s">
        <v>40</v>
      </c>
      <c r="C41" s="44" t="s">
        <v>38</v>
      </c>
      <c r="D41" s="107">
        <v>10</v>
      </c>
      <c r="E41" s="102">
        <v>4</v>
      </c>
      <c r="F41" s="53">
        <v>7</v>
      </c>
      <c r="G41" s="53">
        <v>8</v>
      </c>
      <c r="H41" s="53">
        <v>7</v>
      </c>
      <c r="I41" s="54">
        <v>9</v>
      </c>
      <c r="J41" s="46">
        <f t="shared" si="8"/>
        <v>14</v>
      </c>
      <c r="K41" s="48">
        <f t="shared" si="9"/>
        <v>8</v>
      </c>
      <c r="L41" s="48">
        <f t="shared" si="10"/>
        <v>6</v>
      </c>
      <c r="M41" s="48">
        <f t="shared" si="11"/>
        <v>8</v>
      </c>
      <c r="N41" s="50">
        <f t="shared" si="12"/>
        <v>4</v>
      </c>
      <c r="O41" s="84"/>
      <c r="P41" s="92">
        <f t="shared" si="5"/>
        <v>40</v>
      </c>
      <c r="Q41" s="51">
        <v>38</v>
      </c>
      <c r="R41" s="70">
        <v>38</v>
      </c>
      <c r="S41" s="88"/>
      <c r="T41" s="42">
        <v>2</v>
      </c>
      <c r="U41" s="42">
        <v>18</v>
      </c>
      <c r="V41" s="139"/>
      <c r="W41" s="139"/>
      <c r="X41" s="119"/>
      <c r="Y41" s="139"/>
      <c r="Z41" s="119"/>
      <c r="AA41" s="119"/>
      <c r="AB41" s="119"/>
      <c r="AC41" s="139"/>
      <c r="AD41" s="119"/>
      <c r="AE41" s="41"/>
      <c r="AF41" s="41"/>
    </row>
    <row r="42" spans="1:33" ht="23.1" customHeight="1">
      <c r="A42" s="46">
        <v>19</v>
      </c>
      <c r="B42" s="44" t="s">
        <v>55</v>
      </c>
      <c r="C42" s="44" t="s">
        <v>17</v>
      </c>
      <c r="D42" s="107" t="s">
        <v>67</v>
      </c>
      <c r="E42" s="102">
        <v>7</v>
      </c>
      <c r="F42" s="53">
        <v>8</v>
      </c>
      <c r="G42" s="53">
        <v>8</v>
      </c>
      <c r="H42" s="53">
        <v>4</v>
      </c>
      <c r="I42" s="54">
        <v>8</v>
      </c>
      <c r="J42" s="46">
        <f t="shared" si="8"/>
        <v>8</v>
      </c>
      <c r="K42" s="48">
        <f t="shared" si="9"/>
        <v>6</v>
      </c>
      <c r="L42" s="48">
        <f t="shared" si="10"/>
        <v>6</v>
      </c>
      <c r="M42" s="48">
        <f t="shared" si="11"/>
        <v>14</v>
      </c>
      <c r="N42" s="50">
        <f t="shared" si="12"/>
        <v>6</v>
      </c>
      <c r="O42" s="84"/>
      <c r="P42" s="92">
        <f t="shared" si="5"/>
        <v>40</v>
      </c>
      <c r="Q42" s="51">
        <v>39</v>
      </c>
      <c r="R42" s="70">
        <v>39</v>
      </c>
      <c r="S42" s="88"/>
      <c r="T42" s="42">
        <v>3</v>
      </c>
      <c r="U42" s="42">
        <v>16</v>
      </c>
      <c r="V42" s="139"/>
      <c r="W42" s="139"/>
      <c r="X42" s="119"/>
      <c r="Y42" s="139"/>
      <c r="Z42" s="119"/>
      <c r="AA42" s="119"/>
      <c r="AB42" s="119"/>
      <c r="AC42" s="139"/>
      <c r="AD42" s="119"/>
      <c r="AE42" s="41"/>
      <c r="AF42" s="41"/>
    </row>
    <row r="43" spans="1:33" ht="23.1" customHeight="1">
      <c r="A43" s="46">
        <v>3</v>
      </c>
      <c r="B43" s="44" t="s">
        <v>27</v>
      </c>
      <c r="C43" s="44" t="s">
        <v>29</v>
      </c>
      <c r="D43" s="107" t="s">
        <v>67</v>
      </c>
      <c r="E43" s="102">
        <v>5</v>
      </c>
      <c r="F43" s="53">
        <v>8</v>
      </c>
      <c r="G43" s="53">
        <v>5</v>
      </c>
      <c r="H43" s="53">
        <v>9</v>
      </c>
      <c r="I43" s="54">
        <v>8</v>
      </c>
      <c r="J43" s="46">
        <f t="shared" si="8"/>
        <v>12</v>
      </c>
      <c r="K43" s="48">
        <f t="shared" si="9"/>
        <v>6</v>
      </c>
      <c r="L43" s="48">
        <f t="shared" si="10"/>
        <v>12</v>
      </c>
      <c r="M43" s="48">
        <f t="shared" si="11"/>
        <v>4</v>
      </c>
      <c r="N43" s="50">
        <f t="shared" si="12"/>
        <v>6</v>
      </c>
      <c r="O43" s="84"/>
      <c r="P43" s="92">
        <f t="shared" si="5"/>
        <v>40</v>
      </c>
      <c r="Q43" s="51">
        <v>40</v>
      </c>
      <c r="R43" s="70">
        <v>40</v>
      </c>
      <c r="S43" s="88"/>
      <c r="T43" s="42">
        <v>4</v>
      </c>
      <c r="U43" s="42">
        <v>14</v>
      </c>
      <c r="V43" s="139"/>
      <c r="W43" s="139"/>
      <c r="X43" s="119"/>
      <c r="Y43" s="139"/>
      <c r="Z43" s="119"/>
      <c r="AA43" s="119"/>
      <c r="AB43" s="119"/>
      <c r="AC43" s="139"/>
      <c r="AD43" s="119"/>
      <c r="AE43" s="41"/>
      <c r="AF43" s="41"/>
    </row>
    <row r="44" spans="1:33" ht="23.1" customHeight="1">
      <c r="A44" s="46">
        <v>35</v>
      </c>
      <c r="B44" s="44" t="s">
        <v>53</v>
      </c>
      <c r="C44" s="44" t="s">
        <v>38</v>
      </c>
      <c r="D44" s="107" t="s">
        <v>67</v>
      </c>
      <c r="E44" s="102">
        <v>8</v>
      </c>
      <c r="F44" s="53">
        <v>8</v>
      </c>
      <c r="G44" s="53">
        <v>3</v>
      </c>
      <c r="H44" s="53">
        <v>8</v>
      </c>
      <c r="I44" s="54">
        <v>9</v>
      </c>
      <c r="J44" s="46">
        <f t="shared" si="8"/>
        <v>6</v>
      </c>
      <c r="K44" s="48">
        <f t="shared" si="9"/>
        <v>6</v>
      </c>
      <c r="L44" s="48">
        <f t="shared" si="10"/>
        <v>16</v>
      </c>
      <c r="M44" s="48">
        <f t="shared" si="11"/>
        <v>6</v>
      </c>
      <c r="N44" s="50">
        <f t="shared" si="12"/>
        <v>4</v>
      </c>
      <c r="O44" s="84"/>
      <c r="P44" s="92">
        <f t="shared" si="5"/>
        <v>38</v>
      </c>
      <c r="Q44" s="51">
        <v>41</v>
      </c>
      <c r="R44" s="70">
        <v>41</v>
      </c>
      <c r="S44" s="88"/>
      <c r="T44" s="42">
        <v>5</v>
      </c>
      <c r="U44" s="42">
        <v>12</v>
      </c>
      <c r="V44" s="139"/>
      <c r="W44" s="139"/>
      <c r="X44" s="119"/>
      <c r="Y44" s="139"/>
      <c r="Z44" s="119"/>
      <c r="AA44" s="119"/>
      <c r="AB44" s="119"/>
      <c r="AC44" s="139"/>
      <c r="AD44" s="119"/>
      <c r="AE44" s="41"/>
      <c r="AF44" s="41"/>
    </row>
    <row r="45" spans="1:33" ht="23.1" customHeight="1">
      <c r="A45" s="46">
        <v>44</v>
      </c>
      <c r="B45" s="44" t="s">
        <v>60</v>
      </c>
      <c r="C45" s="44" t="s">
        <v>64</v>
      </c>
      <c r="D45" s="107">
        <v>17.5</v>
      </c>
      <c r="E45" s="102">
        <v>5</v>
      </c>
      <c r="F45" s="53">
        <v>7</v>
      </c>
      <c r="G45" s="53">
        <v>7</v>
      </c>
      <c r="H45" s="53">
        <v>7</v>
      </c>
      <c r="I45" s="54">
        <v>8</v>
      </c>
      <c r="J45" s="46">
        <f t="shared" si="8"/>
        <v>12</v>
      </c>
      <c r="K45" s="48">
        <f t="shared" si="9"/>
        <v>8</v>
      </c>
      <c r="L45" s="48">
        <f t="shared" si="10"/>
        <v>8</v>
      </c>
      <c r="M45" s="48">
        <f t="shared" si="11"/>
        <v>8</v>
      </c>
      <c r="N45" s="50">
        <f t="shared" si="12"/>
        <v>6</v>
      </c>
      <c r="O45" s="84"/>
      <c r="P45" s="92">
        <f t="shared" si="5"/>
        <v>42</v>
      </c>
      <c r="Q45" s="51">
        <v>37</v>
      </c>
      <c r="R45" s="70">
        <v>42</v>
      </c>
      <c r="S45" s="88"/>
      <c r="T45" s="42">
        <v>6</v>
      </c>
      <c r="U45" s="42">
        <v>10</v>
      </c>
      <c r="V45" s="139"/>
      <c r="W45" s="139"/>
      <c r="X45" s="119"/>
      <c r="Y45" s="139"/>
      <c r="Z45" s="119"/>
      <c r="AA45" s="119"/>
      <c r="AB45" s="119"/>
      <c r="AC45" s="139"/>
      <c r="AD45" s="119"/>
      <c r="AE45" s="41"/>
      <c r="AF45" s="41"/>
    </row>
    <row r="46" spans="1:33" ht="23.1" customHeight="1">
      <c r="A46" s="46">
        <v>1</v>
      </c>
      <c r="B46" s="44" t="s">
        <v>28</v>
      </c>
      <c r="C46" s="44" t="s">
        <v>29</v>
      </c>
      <c r="D46" s="108">
        <v>20</v>
      </c>
      <c r="E46" s="102">
        <v>4</v>
      </c>
      <c r="F46" s="53">
        <v>7</v>
      </c>
      <c r="G46" s="53">
        <v>9</v>
      </c>
      <c r="H46" s="53">
        <v>8</v>
      </c>
      <c r="I46" s="54">
        <v>9</v>
      </c>
      <c r="J46" s="46">
        <f t="shared" si="8"/>
        <v>14</v>
      </c>
      <c r="K46" s="48">
        <f t="shared" si="9"/>
        <v>8</v>
      </c>
      <c r="L46" s="48">
        <f t="shared" si="10"/>
        <v>4</v>
      </c>
      <c r="M46" s="48">
        <f t="shared" si="11"/>
        <v>6</v>
      </c>
      <c r="N46" s="50">
        <f t="shared" si="12"/>
        <v>4</v>
      </c>
      <c r="O46" s="84"/>
      <c r="P46" s="92">
        <f t="shared" si="5"/>
        <v>36</v>
      </c>
      <c r="Q46" s="51">
        <v>42</v>
      </c>
      <c r="R46" s="70">
        <v>42</v>
      </c>
      <c r="S46" s="88"/>
      <c r="T46" s="42">
        <v>7</v>
      </c>
      <c r="U46" s="42">
        <v>8</v>
      </c>
      <c r="V46" s="139"/>
      <c r="W46" s="139"/>
      <c r="X46" s="119"/>
      <c r="Y46" s="139"/>
      <c r="Z46" s="119"/>
      <c r="AA46" s="119"/>
      <c r="AB46" s="119"/>
      <c r="AC46" s="139"/>
      <c r="AD46" s="119"/>
      <c r="AE46" s="41"/>
      <c r="AF46" s="41"/>
    </row>
    <row r="47" spans="1:33" ht="23.1" customHeight="1">
      <c r="A47" s="46">
        <v>11</v>
      </c>
      <c r="B47" s="44" t="s">
        <v>20</v>
      </c>
      <c r="C47" s="44" t="s">
        <v>17</v>
      </c>
      <c r="D47" s="107">
        <v>12.5</v>
      </c>
      <c r="E47" s="102">
        <v>6</v>
      </c>
      <c r="F47" s="53">
        <v>9</v>
      </c>
      <c r="G47" s="53">
        <v>8</v>
      </c>
      <c r="H47" s="53">
        <v>8</v>
      </c>
      <c r="I47" s="54">
        <v>6</v>
      </c>
      <c r="J47" s="46">
        <f t="shared" si="8"/>
        <v>10</v>
      </c>
      <c r="K47" s="48">
        <f t="shared" si="9"/>
        <v>4</v>
      </c>
      <c r="L47" s="48">
        <f t="shared" si="10"/>
        <v>6</v>
      </c>
      <c r="M47" s="48">
        <f t="shared" si="11"/>
        <v>6</v>
      </c>
      <c r="N47" s="50">
        <f t="shared" si="12"/>
        <v>10</v>
      </c>
      <c r="O47" s="84">
        <f>-3</f>
        <v>-3</v>
      </c>
      <c r="P47" s="92">
        <f t="shared" si="5"/>
        <v>33</v>
      </c>
      <c r="Q47" s="51">
        <v>43</v>
      </c>
      <c r="R47" s="70">
        <v>43</v>
      </c>
      <c r="S47" s="88"/>
      <c r="T47" s="42">
        <v>8</v>
      </c>
      <c r="U47" s="42">
        <v>6</v>
      </c>
      <c r="V47" s="139"/>
      <c r="W47" s="139"/>
      <c r="X47" s="119"/>
      <c r="Y47" s="139"/>
      <c r="Z47" s="119"/>
      <c r="AA47" s="119"/>
      <c r="AB47" s="119"/>
      <c r="AC47" s="139"/>
      <c r="AD47" s="119"/>
      <c r="AE47" s="41"/>
      <c r="AF47" s="41"/>
    </row>
    <row r="48" spans="1:33" ht="23.1" customHeight="1">
      <c r="A48" s="46">
        <v>12</v>
      </c>
      <c r="B48" s="44" t="s">
        <v>21</v>
      </c>
      <c r="C48" s="44" t="s">
        <v>17</v>
      </c>
      <c r="D48" s="107" t="s">
        <v>67</v>
      </c>
      <c r="E48" s="102">
        <v>8</v>
      </c>
      <c r="F48" s="53">
        <v>8</v>
      </c>
      <c r="G48" s="53">
        <v>7</v>
      </c>
      <c r="H48" s="53">
        <v>9</v>
      </c>
      <c r="I48" s="54">
        <v>9</v>
      </c>
      <c r="J48" s="46">
        <f t="shared" si="8"/>
        <v>6</v>
      </c>
      <c r="K48" s="48">
        <f t="shared" si="9"/>
        <v>6</v>
      </c>
      <c r="L48" s="48">
        <f t="shared" si="10"/>
        <v>8</v>
      </c>
      <c r="M48" s="48">
        <f t="shared" si="11"/>
        <v>4</v>
      </c>
      <c r="N48" s="50">
        <f t="shared" si="12"/>
        <v>4</v>
      </c>
      <c r="O48" s="84">
        <f>-3</f>
        <v>-3</v>
      </c>
      <c r="P48" s="92">
        <f t="shared" si="5"/>
        <v>25</v>
      </c>
      <c r="Q48" s="51">
        <v>44</v>
      </c>
      <c r="R48" s="70">
        <v>44</v>
      </c>
      <c r="S48" s="88"/>
      <c r="T48" s="42">
        <v>9</v>
      </c>
      <c r="U48" s="42">
        <v>4</v>
      </c>
      <c r="V48" s="139"/>
      <c r="W48" s="139"/>
      <c r="X48" s="119"/>
      <c r="Y48" s="139"/>
      <c r="Z48" s="119"/>
      <c r="AA48" s="119"/>
      <c r="AB48" s="119"/>
      <c r="AC48" s="139"/>
      <c r="AD48" s="119"/>
      <c r="AE48" s="41"/>
      <c r="AF48" s="41"/>
    </row>
    <row r="49" spans="1:32" ht="23.1" customHeight="1" thickBot="1">
      <c r="A49" s="71">
        <v>14</v>
      </c>
      <c r="B49" s="109" t="s">
        <v>63</v>
      </c>
      <c r="C49" s="109" t="s">
        <v>17</v>
      </c>
      <c r="D49" s="110">
        <v>5</v>
      </c>
      <c r="E49" s="71">
        <v>9</v>
      </c>
      <c r="F49" s="73">
        <v>9</v>
      </c>
      <c r="G49" s="73">
        <v>9</v>
      </c>
      <c r="H49" s="73">
        <v>9</v>
      </c>
      <c r="I49" s="74">
        <v>9</v>
      </c>
      <c r="J49" s="71">
        <f t="shared" si="8"/>
        <v>4</v>
      </c>
      <c r="K49" s="73">
        <f t="shared" si="9"/>
        <v>4</v>
      </c>
      <c r="L49" s="73">
        <f t="shared" si="10"/>
        <v>4</v>
      </c>
      <c r="M49" s="73">
        <f t="shared" si="11"/>
        <v>4</v>
      </c>
      <c r="N49" s="75">
        <f t="shared" si="12"/>
        <v>4</v>
      </c>
      <c r="O49" s="85"/>
      <c r="P49" s="103">
        <f t="shared" si="5"/>
        <v>20</v>
      </c>
      <c r="Q49" s="56">
        <v>45</v>
      </c>
      <c r="R49" s="76">
        <v>45</v>
      </c>
      <c r="S49" s="88"/>
      <c r="T49" s="42">
        <v>10</v>
      </c>
      <c r="U49" s="42">
        <v>2</v>
      </c>
      <c r="V49" s="139"/>
      <c r="W49" s="139"/>
      <c r="X49" s="119"/>
      <c r="Y49" s="139"/>
      <c r="Z49" s="119"/>
      <c r="AA49" s="119"/>
      <c r="AB49" s="119"/>
      <c r="AC49" s="139"/>
      <c r="AD49" s="119"/>
      <c r="AE49" s="41"/>
      <c r="AF49" s="41"/>
    </row>
    <row r="50" spans="1:32" ht="23.1" hidden="1" customHeight="1" thickBot="1">
      <c r="A50" s="97">
        <v>46</v>
      </c>
      <c r="B50" s="104"/>
      <c r="C50" s="104"/>
      <c r="D50" s="105"/>
      <c r="E50" s="94"/>
      <c r="F50" s="95"/>
      <c r="G50" s="95"/>
      <c r="H50" s="95"/>
      <c r="I50" s="96"/>
      <c r="J50" s="97" t="e">
        <f t="shared" si="8"/>
        <v>#N/A</v>
      </c>
      <c r="K50" s="95" t="e">
        <f t="shared" si="9"/>
        <v>#N/A</v>
      </c>
      <c r="L50" s="95" t="e">
        <f t="shared" si="10"/>
        <v>#N/A</v>
      </c>
      <c r="M50" s="95" t="e">
        <f t="shared" si="11"/>
        <v>#N/A</v>
      </c>
      <c r="N50" s="98" t="e">
        <f t="shared" si="12"/>
        <v>#N/A</v>
      </c>
      <c r="O50" s="83"/>
      <c r="P50" s="90" t="e">
        <f t="shared" ref="P50:P54" si="14">SUM(J50:N50)-O50</f>
        <v>#N/A</v>
      </c>
      <c r="Q50" s="99"/>
      <c r="R50" s="138"/>
      <c r="S50" s="88"/>
      <c r="T50" s="140"/>
      <c r="U50" s="141"/>
      <c r="V50" s="140"/>
      <c r="W50" s="140"/>
      <c r="X50" s="141"/>
      <c r="Y50" s="140"/>
      <c r="Z50" s="141"/>
      <c r="AA50" s="141"/>
      <c r="AB50" s="141"/>
      <c r="AC50" s="140"/>
      <c r="AD50" s="141"/>
      <c r="AE50" s="41"/>
      <c r="AF50" s="41"/>
    </row>
    <row r="51" spans="1:32" ht="23.1" hidden="1" customHeight="1" thickBot="1">
      <c r="A51" s="46">
        <v>47</v>
      </c>
      <c r="B51" s="44"/>
      <c r="C51" s="44"/>
      <c r="D51" s="78"/>
      <c r="E51" s="47"/>
      <c r="F51" s="48"/>
      <c r="G51" s="48"/>
      <c r="H51" s="48"/>
      <c r="I51" s="49"/>
      <c r="J51" s="46" t="e">
        <f t="shared" si="8"/>
        <v>#N/A</v>
      </c>
      <c r="K51" s="48" t="e">
        <f t="shared" si="9"/>
        <v>#N/A</v>
      </c>
      <c r="L51" s="48" t="e">
        <f t="shared" si="10"/>
        <v>#N/A</v>
      </c>
      <c r="M51" s="48" t="e">
        <f t="shared" si="11"/>
        <v>#N/A</v>
      </c>
      <c r="N51" s="50" t="e">
        <f t="shared" si="12"/>
        <v>#N/A</v>
      </c>
      <c r="O51" s="81"/>
      <c r="P51" s="45" t="e">
        <f t="shared" si="14"/>
        <v>#N/A</v>
      </c>
      <c r="Q51" s="51"/>
      <c r="R51" s="86"/>
      <c r="S51" s="88"/>
      <c r="T51" s="140"/>
      <c r="U51" s="141"/>
      <c r="V51" s="140"/>
      <c r="W51" s="140"/>
      <c r="X51" s="141"/>
      <c r="Y51" s="140"/>
      <c r="Z51" s="141"/>
      <c r="AA51" s="141"/>
      <c r="AB51" s="141"/>
      <c r="AC51" s="140"/>
      <c r="AD51" s="141"/>
      <c r="AE51" s="41"/>
      <c r="AF51" s="41"/>
    </row>
    <row r="52" spans="1:32" ht="23.1" hidden="1" customHeight="1" thickBot="1">
      <c r="A52" s="46">
        <v>48</v>
      </c>
      <c r="B52" s="44"/>
      <c r="C52" s="44"/>
      <c r="D52" s="78"/>
      <c r="E52" s="47"/>
      <c r="F52" s="48"/>
      <c r="G52" s="48"/>
      <c r="H52" s="48"/>
      <c r="I52" s="49"/>
      <c r="J52" s="46" t="e">
        <f t="shared" si="8"/>
        <v>#N/A</v>
      </c>
      <c r="K52" s="48" t="e">
        <f t="shared" si="9"/>
        <v>#N/A</v>
      </c>
      <c r="L52" s="48" t="e">
        <f t="shared" si="10"/>
        <v>#N/A</v>
      </c>
      <c r="M52" s="48" t="e">
        <f t="shared" si="11"/>
        <v>#N/A</v>
      </c>
      <c r="N52" s="50" t="e">
        <f t="shared" si="12"/>
        <v>#N/A</v>
      </c>
      <c r="O52" s="81"/>
      <c r="P52" s="45" t="e">
        <f t="shared" si="14"/>
        <v>#N/A</v>
      </c>
      <c r="Q52" s="51"/>
      <c r="R52" s="86"/>
      <c r="S52" s="88"/>
      <c r="T52" s="140"/>
      <c r="U52" s="141"/>
      <c r="V52" s="140"/>
      <c r="W52" s="140"/>
      <c r="X52" s="141"/>
      <c r="Y52" s="140"/>
      <c r="Z52" s="141"/>
      <c r="AA52" s="141"/>
      <c r="AB52" s="141"/>
      <c r="AC52" s="140"/>
      <c r="AD52" s="141"/>
      <c r="AE52" s="41"/>
      <c r="AF52" s="41"/>
    </row>
    <row r="53" spans="1:32" ht="23.1" hidden="1" customHeight="1" thickBot="1">
      <c r="A53" s="46">
        <v>49</v>
      </c>
      <c r="B53" s="44"/>
      <c r="C53" s="44"/>
      <c r="D53" s="79"/>
      <c r="E53" s="52"/>
      <c r="F53" s="53"/>
      <c r="G53" s="53"/>
      <c r="H53" s="53"/>
      <c r="I53" s="54"/>
      <c r="J53" s="46" t="e">
        <f t="shared" si="8"/>
        <v>#N/A</v>
      </c>
      <c r="K53" s="48" t="e">
        <f t="shared" si="9"/>
        <v>#N/A</v>
      </c>
      <c r="L53" s="48" t="e">
        <f t="shared" si="10"/>
        <v>#N/A</v>
      </c>
      <c r="M53" s="48" t="e">
        <f t="shared" si="11"/>
        <v>#N/A</v>
      </c>
      <c r="N53" s="50" t="e">
        <f t="shared" si="12"/>
        <v>#N/A</v>
      </c>
      <c r="O53" s="81"/>
      <c r="P53" s="45" t="e">
        <f t="shared" si="14"/>
        <v>#N/A</v>
      </c>
      <c r="Q53" s="55"/>
      <c r="R53" s="86"/>
      <c r="S53" s="88"/>
      <c r="T53" s="140"/>
      <c r="U53" s="141"/>
      <c r="V53" s="140"/>
      <c r="W53" s="140"/>
      <c r="X53" s="141"/>
      <c r="Y53" s="140"/>
      <c r="Z53" s="141"/>
      <c r="AA53" s="141"/>
      <c r="AB53" s="141"/>
      <c r="AC53" s="140"/>
      <c r="AD53" s="141"/>
      <c r="AE53" s="41"/>
      <c r="AF53" s="41"/>
    </row>
    <row r="54" spans="1:32" ht="23.1" hidden="1" customHeight="1" thickBot="1">
      <c r="A54" s="46">
        <v>50</v>
      </c>
      <c r="B54" s="44"/>
      <c r="C54" s="44"/>
      <c r="D54" s="80"/>
      <c r="E54" s="72"/>
      <c r="F54" s="73"/>
      <c r="G54" s="73"/>
      <c r="H54" s="73"/>
      <c r="I54" s="74"/>
      <c r="J54" s="71" t="e">
        <f t="shared" si="8"/>
        <v>#N/A</v>
      </c>
      <c r="K54" s="73" t="e">
        <f t="shared" si="9"/>
        <v>#N/A</v>
      </c>
      <c r="L54" s="73" t="e">
        <f t="shared" si="10"/>
        <v>#N/A</v>
      </c>
      <c r="M54" s="73" t="e">
        <f t="shared" si="11"/>
        <v>#N/A</v>
      </c>
      <c r="N54" s="75" t="e">
        <f t="shared" si="12"/>
        <v>#N/A</v>
      </c>
      <c r="O54" s="82"/>
      <c r="P54" s="45" t="e">
        <f t="shared" si="14"/>
        <v>#N/A</v>
      </c>
      <c r="Q54" s="56"/>
      <c r="R54" s="137"/>
      <c r="S54" s="88"/>
      <c r="T54" s="140"/>
      <c r="U54" s="141"/>
      <c r="V54" s="140"/>
      <c r="W54" s="140"/>
      <c r="X54" s="141"/>
      <c r="Y54" s="140"/>
      <c r="Z54" s="141"/>
      <c r="AA54" s="141"/>
      <c r="AB54" s="141"/>
      <c r="AC54" s="140"/>
      <c r="AD54" s="141"/>
      <c r="AE54" s="41"/>
      <c r="AF54" s="41"/>
    </row>
    <row r="55" spans="1:32">
      <c r="S55" s="119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</row>
    <row r="56" spans="1:32">
      <c r="AE56" s="41"/>
      <c r="AF56" s="41"/>
    </row>
    <row r="57" spans="1:32">
      <c r="AE57" s="41"/>
      <c r="AF57" s="41"/>
    </row>
    <row r="58" spans="1:32">
      <c r="AE58" s="41"/>
      <c r="AF58" s="41"/>
    </row>
    <row r="59" spans="1:32">
      <c r="AE59" s="41"/>
      <c r="AF59" s="41"/>
    </row>
    <row r="60" spans="1:32">
      <c r="AE60" s="41"/>
      <c r="AF60" s="41"/>
    </row>
    <row r="61" spans="1:32">
      <c r="AE61" s="41"/>
      <c r="AF61" s="41"/>
    </row>
    <row r="62" spans="1:32">
      <c r="AE62" s="41"/>
      <c r="AF62" s="41"/>
    </row>
    <row r="63" spans="1:32">
      <c r="AE63" s="41"/>
      <c r="AF63" s="41"/>
    </row>
    <row r="64" spans="1:32">
      <c r="AE64" s="41"/>
      <c r="AF64" s="41"/>
    </row>
    <row r="65" spans="31:32">
      <c r="AE65" s="41"/>
      <c r="AF65" s="41"/>
    </row>
    <row r="66" spans="31:32">
      <c r="AE66" s="41"/>
      <c r="AF66" s="41"/>
    </row>
  </sheetData>
  <sortState ref="A6:R50">
    <sortCondition ref="R6:R50"/>
  </sortState>
  <mergeCells count="11">
    <mergeCell ref="Q3:Q4"/>
    <mergeCell ref="D3:D4"/>
    <mergeCell ref="O3:O4"/>
    <mergeCell ref="A1:R1"/>
    <mergeCell ref="U3:AD3"/>
    <mergeCell ref="T1:AD1"/>
    <mergeCell ref="A3:A4"/>
    <mergeCell ref="B3:B4"/>
    <mergeCell ref="C3:C4"/>
    <mergeCell ref="E3:I3"/>
    <mergeCell ref="J3:N3"/>
  </mergeCells>
  <pageMargins left="0.35433070866141736" right="0.35433070866141736" top="0.59055118110236227" bottom="0.39370078740157483" header="0.31496062992125984" footer="0.31496062992125984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Схема заездов</vt:lpstr>
      <vt:lpstr>таблица гонки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</dc:creator>
  <cp:lastModifiedBy>Dio</cp:lastModifiedBy>
  <cp:lastPrinted>2016-09-19T17:56:09Z</cp:lastPrinted>
  <dcterms:created xsi:type="dcterms:W3CDTF">2016-09-15T19:52:27Z</dcterms:created>
  <dcterms:modified xsi:type="dcterms:W3CDTF">2016-09-20T11:17:10Z</dcterms:modified>
</cp:coreProperties>
</file>