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4565" windowHeight="5115" activeTab="6"/>
  </bookViews>
  <sheets>
    <sheet name="Рейтинг" sheetId="4" r:id="rId1"/>
    <sheet name="Очки" sheetId="5" r:id="rId2"/>
    <sheet name="21.06" sheetId="10" r:id="rId3"/>
    <sheet name="28.06" sheetId="11" r:id="rId4"/>
    <sheet name="05.07" sheetId="12" r:id="rId5"/>
    <sheet name="12.07" sheetId="13" r:id="rId6"/>
    <sheet name="19.07" sheetId="14" r:id="rId7"/>
    <sheet name="12.07 (3)" sheetId="15" r:id="rId8"/>
  </sheets>
  <definedNames>
    <definedName name="_xlnm.Print_Area" localSheetId="0">Рейтинг!$A$1:$U$92</definedName>
  </definedNames>
  <calcPr calcId="162913"/>
</workbook>
</file>

<file path=xl/calcChain.xml><?xml version="1.0" encoding="utf-8"?>
<calcChain xmlns="http://schemas.openxmlformats.org/spreadsheetml/2006/main">
  <c r="L39" i="4" l="1"/>
  <c r="C29" i="15"/>
  <c r="W28" i="15"/>
  <c r="V28" i="15"/>
  <c r="S28" i="15"/>
  <c r="R28" i="15"/>
  <c r="O28" i="15"/>
  <c r="N28" i="15"/>
  <c r="W27" i="15"/>
  <c r="V27" i="15"/>
  <c r="S27" i="15"/>
  <c r="R27" i="15"/>
  <c r="O27" i="15"/>
  <c r="N27" i="15"/>
  <c r="W26" i="15"/>
  <c r="V26" i="15"/>
  <c r="S26" i="15"/>
  <c r="R26" i="15"/>
  <c r="O26" i="15"/>
  <c r="N26" i="15"/>
  <c r="W25" i="15"/>
  <c r="V25" i="15"/>
  <c r="S25" i="15"/>
  <c r="R25" i="15"/>
  <c r="O25" i="15"/>
  <c r="N25" i="15"/>
  <c r="W24" i="15"/>
  <c r="V24" i="15"/>
  <c r="S24" i="15"/>
  <c r="R24" i="15"/>
  <c r="O24" i="15"/>
  <c r="N24" i="15"/>
  <c r="W23" i="15"/>
  <c r="V23" i="15"/>
  <c r="S23" i="15"/>
  <c r="R23" i="15"/>
  <c r="O23" i="15"/>
  <c r="N23" i="15"/>
  <c r="W22" i="15"/>
  <c r="V22" i="15"/>
  <c r="S22" i="15"/>
  <c r="R22" i="15"/>
  <c r="O22" i="15"/>
  <c r="N22" i="15"/>
  <c r="W21" i="15"/>
  <c r="V21" i="15"/>
  <c r="S21" i="15"/>
  <c r="R21" i="15"/>
  <c r="O21" i="15"/>
  <c r="N21" i="15"/>
  <c r="W20" i="15"/>
  <c r="V20" i="15"/>
  <c r="S20" i="15"/>
  <c r="R20" i="15"/>
  <c r="O20" i="15"/>
  <c r="N20" i="15"/>
  <c r="W19" i="15"/>
  <c r="V19" i="15"/>
  <c r="S19" i="15"/>
  <c r="R19" i="15"/>
  <c r="O19" i="15"/>
  <c r="N19" i="15"/>
  <c r="W18" i="15"/>
  <c r="V18" i="15"/>
  <c r="S18" i="15"/>
  <c r="R18" i="15"/>
  <c r="O18" i="15"/>
  <c r="N18" i="15"/>
  <c r="W17" i="15"/>
  <c r="V17" i="15"/>
  <c r="S17" i="15"/>
  <c r="R17" i="15"/>
  <c r="O17" i="15"/>
  <c r="N17" i="15"/>
  <c r="W16" i="15"/>
  <c r="V16" i="15"/>
  <c r="S16" i="15"/>
  <c r="R16" i="15"/>
  <c r="O16" i="15"/>
  <c r="N16" i="15"/>
  <c r="W15" i="15"/>
  <c r="V15" i="15"/>
  <c r="S15" i="15"/>
  <c r="R15" i="15"/>
  <c r="O15" i="15"/>
  <c r="N15" i="15"/>
  <c r="W14" i="15"/>
  <c r="V14" i="15"/>
  <c r="S14" i="15"/>
  <c r="R14" i="15"/>
  <c r="O14" i="15"/>
  <c r="N14" i="15"/>
  <c r="W13" i="15"/>
  <c r="V13" i="15"/>
  <c r="S13" i="15"/>
  <c r="R13" i="15"/>
  <c r="O13" i="15"/>
  <c r="N13" i="15"/>
  <c r="W12" i="15"/>
  <c r="V12" i="15"/>
  <c r="S12" i="15"/>
  <c r="R12" i="15"/>
  <c r="O12" i="15"/>
  <c r="N12" i="15"/>
  <c r="W11" i="15"/>
  <c r="V11" i="15"/>
  <c r="S11" i="15"/>
  <c r="R11" i="15"/>
  <c r="O11" i="15"/>
  <c r="N11" i="15"/>
  <c r="W10" i="15"/>
  <c r="V10" i="15"/>
  <c r="S10" i="15"/>
  <c r="R10" i="15"/>
  <c r="O10" i="15"/>
  <c r="N10" i="15"/>
  <c r="W9" i="15"/>
  <c r="V9" i="15"/>
  <c r="S9" i="15"/>
  <c r="R9" i="15"/>
  <c r="O9" i="15"/>
  <c r="N9" i="15"/>
  <c r="W8" i="15"/>
  <c r="V8" i="15"/>
  <c r="S8" i="15"/>
  <c r="R8" i="15"/>
  <c r="O8" i="15"/>
  <c r="N8" i="15"/>
  <c r="W7" i="15"/>
  <c r="V7" i="15"/>
  <c r="S7" i="15"/>
  <c r="R7" i="15"/>
  <c r="O7" i="15"/>
  <c r="N7" i="15"/>
  <c r="W6" i="15"/>
  <c r="V6" i="15"/>
  <c r="S6" i="15"/>
  <c r="R6" i="15"/>
  <c r="O6" i="15"/>
  <c r="N6" i="15"/>
  <c r="AA3" i="15"/>
  <c r="AB6" i="15" l="1"/>
  <c r="A6" i="15" s="1"/>
  <c r="AB7" i="15"/>
  <c r="A7" i="15" s="1"/>
  <c r="AB8" i="15"/>
  <c r="A8" i="15" s="1"/>
  <c r="AB9" i="15"/>
  <c r="A9" i="15" s="1"/>
  <c r="AB10" i="15"/>
  <c r="A10" i="15" s="1"/>
  <c r="AB11" i="15"/>
  <c r="A11" i="15" s="1"/>
  <c r="AB12" i="15"/>
  <c r="A12" i="15" s="1"/>
  <c r="AB13" i="15"/>
  <c r="A13" i="15" s="1"/>
  <c r="AB14" i="15"/>
  <c r="A14" i="15" s="1"/>
  <c r="AB15" i="15"/>
  <c r="A15" i="15" s="1"/>
  <c r="AB16" i="15"/>
  <c r="A16" i="15" s="1"/>
  <c r="AB17" i="15"/>
  <c r="A17" i="15" s="1"/>
  <c r="AB18" i="15"/>
  <c r="A18" i="15" s="1"/>
  <c r="AB19" i="15"/>
  <c r="A19" i="15" s="1"/>
  <c r="AB20" i="15"/>
  <c r="A20" i="15" s="1"/>
  <c r="AB21" i="15"/>
  <c r="A21" i="15" s="1"/>
  <c r="AB22" i="15"/>
  <c r="A22" i="15" s="1"/>
  <c r="AB23" i="15"/>
  <c r="A23" i="15" s="1"/>
  <c r="AB24" i="15"/>
  <c r="A24" i="15" s="1"/>
  <c r="AB25" i="15"/>
  <c r="A25" i="15" s="1"/>
  <c r="AB26" i="15"/>
  <c r="A26" i="15" s="1"/>
  <c r="AB27" i="15"/>
  <c r="A27" i="15" s="1"/>
  <c r="AB28" i="15"/>
  <c r="A28" i="15" s="1"/>
  <c r="C29" i="14"/>
  <c r="W22" i="14" s="1"/>
  <c r="W28" i="14"/>
  <c r="V28" i="14"/>
  <c r="S28" i="14"/>
  <c r="R28" i="14"/>
  <c r="O28" i="14"/>
  <c r="N28" i="14"/>
  <c r="W27" i="14"/>
  <c r="V27" i="14"/>
  <c r="S27" i="14"/>
  <c r="R27" i="14"/>
  <c r="O27" i="14"/>
  <c r="N27" i="14"/>
  <c r="W26" i="14"/>
  <c r="V26" i="14"/>
  <c r="S26" i="14"/>
  <c r="R26" i="14"/>
  <c r="O26" i="14"/>
  <c r="N26" i="14"/>
  <c r="W25" i="14"/>
  <c r="V25" i="14"/>
  <c r="S25" i="14"/>
  <c r="R25" i="14"/>
  <c r="O25" i="14"/>
  <c r="N25" i="14"/>
  <c r="W24" i="14"/>
  <c r="V24" i="14"/>
  <c r="S24" i="14"/>
  <c r="R24" i="14"/>
  <c r="O24" i="14"/>
  <c r="N24" i="14"/>
  <c r="W23" i="14"/>
  <c r="V23" i="14"/>
  <c r="S23" i="14"/>
  <c r="R23" i="14"/>
  <c r="O23" i="14"/>
  <c r="N23" i="14"/>
  <c r="V22" i="14"/>
  <c r="S22" i="14"/>
  <c r="R22" i="14"/>
  <c r="O22" i="14"/>
  <c r="N22" i="14"/>
  <c r="W20" i="14"/>
  <c r="V20" i="14"/>
  <c r="S20" i="14"/>
  <c r="R20" i="14"/>
  <c r="O20" i="14"/>
  <c r="N20" i="14"/>
  <c r="W11" i="14"/>
  <c r="V11" i="14"/>
  <c r="R11" i="14"/>
  <c r="O11" i="14"/>
  <c r="N11" i="14"/>
  <c r="V7" i="14"/>
  <c r="S7" i="14"/>
  <c r="R7" i="14"/>
  <c r="N7" i="14"/>
  <c r="V18" i="14"/>
  <c r="S18" i="14"/>
  <c r="R18" i="14"/>
  <c r="N18" i="14"/>
  <c r="W15" i="14"/>
  <c r="V15" i="14"/>
  <c r="S15" i="14"/>
  <c r="R15" i="14"/>
  <c r="O15" i="14"/>
  <c r="N15" i="14"/>
  <c r="V13" i="14"/>
  <c r="R13" i="14"/>
  <c r="N13" i="14"/>
  <c r="W16" i="14"/>
  <c r="V16" i="14"/>
  <c r="R16" i="14"/>
  <c r="N16" i="14"/>
  <c r="W14" i="14"/>
  <c r="V14" i="14"/>
  <c r="R14" i="14"/>
  <c r="O14" i="14"/>
  <c r="N14" i="14"/>
  <c r="V19" i="14"/>
  <c r="S19" i="14"/>
  <c r="R19" i="14"/>
  <c r="N19" i="14"/>
  <c r="V12" i="14"/>
  <c r="S12" i="14"/>
  <c r="R12" i="14"/>
  <c r="N12" i="14"/>
  <c r="W21" i="14"/>
  <c r="V21" i="14"/>
  <c r="S21" i="14"/>
  <c r="R21" i="14"/>
  <c r="O21" i="14"/>
  <c r="N21" i="14"/>
  <c r="V8" i="14"/>
  <c r="R8" i="14"/>
  <c r="O8" i="14"/>
  <c r="N8" i="14"/>
  <c r="V9" i="14"/>
  <c r="R9" i="14"/>
  <c r="N9" i="14"/>
  <c r="V6" i="14"/>
  <c r="S6" i="14"/>
  <c r="R6" i="14"/>
  <c r="N6" i="14"/>
  <c r="W17" i="14"/>
  <c r="V17" i="14"/>
  <c r="S17" i="14"/>
  <c r="R17" i="14"/>
  <c r="N17" i="14"/>
  <c r="V10" i="14"/>
  <c r="R10" i="14"/>
  <c r="N10" i="14"/>
  <c r="AA3" i="14"/>
  <c r="O10" i="14" l="1"/>
  <c r="S10" i="14"/>
  <c r="W10" i="14"/>
  <c r="O17" i="14"/>
  <c r="AB17" i="14" s="1"/>
  <c r="O6" i="14"/>
  <c r="W6" i="14"/>
  <c r="O9" i="14"/>
  <c r="S9" i="14"/>
  <c r="W9" i="14"/>
  <c r="S8" i="14"/>
  <c r="W8" i="14"/>
  <c r="O12" i="14"/>
  <c r="W12" i="14"/>
  <c r="O19" i="14"/>
  <c r="W19" i="14"/>
  <c r="S14" i="14"/>
  <c r="AB14" i="14" s="1"/>
  <c r="O16" i="14"/>
  <c r="S16" i="14"/>
  <c r="O13" i="14"/>
  <c r="S13" i="14"/>
  <c r="W13" i="14"/>
  <c r="O18" i="14"/>
  <c r="W18" i="14"/>
  <c r="O7" i="14"/>
  <c r="W7" i="14"/>
  <c r="S11" i="14"/>
  <c r="AB11" i="14" s="1"/>
  <c r="AB21" i="14"/>
  <c r="AB15" i="14"/>
  <c r="AB20" i="14"/>
  <c r="AB22" i="14"/>
  <c r="AB23" i="14"/>
  <c r="AB24" i="14"/>
  <c r="AB26" i="14"/>
  <c r="AB27" i="14"/>
  <c r="AB25" i="14"/>
  <c r="AB28" i="14"/>
  <c r="H25" i="4"/>
  <c r="H30" i="4"/>
  <c r="H37" i="4"/>
  <c r="H28" i="4"/>
  <c r="H20" i="4"/>
  <c r="H15" i="4"/>
  <c r="O24" i="12"/>
  <c r="S24" i="12"/>
  <c r="S19" i="12"/>
  <c r="C29" i="13"/>
  <c r="V28" i="13" s="1"/>
  <c r="W28" i="13"/>
  <c r="S28" i="13"/>
  <c r="O28" i="13"/>
  <c r="W27" i="13"/>
  <c r="S27" i="13"/>
  <c r="O27" i="13"/>
  <c r="W26" i="13"/>
  <c r="S26" i="13"/>
  <c r="O26" i="13"/>
  <c r="W25" i="13"/>
  <c r="S25" i="13"/>
  <c r="O25" i="13"/>
  <c r="W24" i="13"/>
  <c r="S24" i="13"/>
  <c r="O24" i="13"/>
  <c r="W23" i="13"/>
  <c r="S23" i="13"/>
  <c r="O23" i="13"/>
  <c r="W22" i="13"/>
  <c r="S22" i="13"/>
  <c r="O22" i="13"/>
  <c r="W21" i="13"/>
  <c r="S21" i="13"/>
  <c r="O21" i="13"/>
  <c r="W20" i="13"/>
  <c r="S20" i="13"/>
  <c r="O20" i="13"/>
  <c r="W16" i="13"/>
  <c r="S16" i="13"/>
  <c r="O16" i="13"/>
  <c r="W18" i="13"/>
  <c r="S18" i="13"/>
  <c r="W6" i="13"/>
  <c r="W14" i="13"/>
  <c r="S14" i="13"/>
  <c r="W12" i="13"/>
  <c r="S12" i="13"/>
  <c r="O12" i="13"/>
  <c r="W17" i="13"/>
  <c r="S17" i="13"/>
  <c r="W7" i="13"/>
  <c r="O7" i="13"/>
  <c r="W9" i="13"/>
  <c r="S9" i="13"/>
  <c r="W19" i="13"/>
  <c r="S19" i="13"/>
  <c r="O19" i="13"/>
  <c r="W15" i="13"/>
  <c r="S15" i="13"/>
  <c r="W11" i="13"/>
  <c r="S11" i="13"/>
  <c r="O11" i="13"/>
  <c r="W13" i="13"/>
  <c r="S13" i="13"/>
  <c r="W10" i="13"/>
  <c r="W8" i="13"/>
  <c r="S8" i="13"/>
  <c r="AA3" i="13"/>
  <c r="AB19" i="14" l="1"/>
  <c r="AB9" i="14"/>
  <c r="AB7" i="14"/>
  <c r="AB18" i="14"/>
  <c r="AB13" i="14"/>
  <c r="AB16" i="14"/>
  <c r="AB12" i="14"/>
  <c r="AB8" i="14"/>
  <c r="AB6" i="14"/>
  <c r="AB10" i="14"/>
  <c r="O8" i="13"/>
  <c r="O13" i="13"/>
  <c r="O15" i="13"/>
  <c r="O9" i="13"/>
  <c r="O17" i="13"/>
  <c r="O14" i="13"/>
  <c r="O18" i="13"/>
  <c r="N8" i="13"/>
  <c r="R8" i="13"/>
  <c r="V8" i="13"/>
  <c r="N10" i="13"/>
  <c r="R10" i="13"/>
  <c r="V10" i="13"/>
  <c r="N13" i="13"/>
  <c r="R13" i="13"/>
  <c r="V13" i="13"/>
  <c r="N11" i="13"/>
  <c r="R11" i="13"/>
  <c r="V11" i="13"/>
  <c r="N15" i="13"/>
  <c r="R15" i="13"/>
  <c r="V15" i="13"/>
  <c r="N19" i="13"/>
  <c r="R19" i="13"/>
  <c r="V19" i="13"/>
  <c r="N9" i="13"/>
  <c r="R9" i="13"/>
  <c r="V9" i="13"/>
  <c r="N7" i="13"/>
  <c r="R7" i="13"/>
  <c r="V7" i="13"/>
  <c r="N17" i="13"/>
  <c r="R17" i="13"/>
  <c r="V17" i="13"/>
  <c r="N12" i="13"/>
  <c r="R12" i="13"/>
  <c r="V12" i="13"/>
  <c r="N14" i="13"/>
  <c r="R14" i="13"/>
  <c r="V14" i="13"/>
  <c r="N6" i="13"/>
  <c r="R6" i="13"/>
  <c r="V6" i="13"/>
  <c r="N18" i="13"/>
  <c r="R18" i="13"/>
  <c r="V18" i="13"/>
  <c r="N16" i="13"/>
  <c r="R16" i="13"/>
  <c r="V16" i="13"/>
  <c r="N20" i="13"/>
  <c r="R20" i="13"/>
  <c r="V20" i="13"/>
  <c r="N21" i="13"/>
  <c r="R21" i="13"/>
  <c r="V21" i="13"/>
  <c r="N22" i="13"/>
  <c r="R22" i="13"/>
  <c r="V22" i="13"/>
  <c r="N23" i="13"/>
  <c r="R23" i="13"/>
  <c r="V23" i="13"/>
  <c r="N24" i="13"/>
  <c r="R24" i="13"/>
  <c r="V24" i="13"/>
  <c r="N25" i="13"/>
  <c r="R25" i="13"/>
  <c r="V25" i="13"/>
  <c r="N26" i="13"/>
  <c r="R26" i="13"/>
  <c r="V26" i="13"/>
  <c r="N27" i="13"/>
  <c r="R27" i="13"/>
  <c r="V27" i="13"/>
  <c r="N28" i="13"/>
  <c r="R28" i="13"/>
  <c r="AA3" i="11"/>
  <c r="O6" i="11"/>
  <c r="O7" i="11"/>
  <c r="W9" i="11"/>
  <c r="O10" i="11"/>
  <c r="S10" i="11"/>
  <c r="O11" i="11"/>
  <c r="S11" i="11"/>
  <c r="S12" i="11"/>
  <c r="S13" i="11"/>
  <c r="W13" i="11"/>
  <c r="S15" i="11"/>
  <c r="O16" i="11"/>
  <c r="S16" i="11"/>
  <c r="W16" i="11"/>
  <c r="O18" i="11"/>
  <c r="S18" i="11"/>
  <c r="W18" i="11"/>
  <c r="O19" i="11"/>
  <c r="S19" i="11"/>
  <c r="W19" i="11"/>
  <c r="O20" i="11"/>
  <c r="S20" i="11"/>
  <c r="W20" i="11"/>
  <c r="S22" i="11"/>
  <c r="O23" i="11"/>
  <c r="S23" i="11"/>
  <c r="W23" i="11"/>
  <c r="O24" i="11"/>
  <c r="S24" i="11"/>
  <c r="W24" i="11"/>
  <c r="O25" i="11"/>
  <c r="S25" i="11"/>
  <c r="W25" i="11"/>
  <c r="O27" i="11"/>
  <c r="S27" i="11"/>
  <c r="W27" i="11"/>
  <c r="O28" i="11"/>
  <c r="S28" i="11"/>
  <c r="W28" i="11"/>
  <c r="C29" i="11"/>
  <c r="R6" i="11" s="1"/>
  <c r="F38" i="4"/>
  <c r="H38" i="4" s="1"/>
  <c r="F35" i="4"/>
  <c r="H35" i="4" s="1"/>
  <c r="F29" i="4"/>
  <c r="H29" i="4" s="1"/>
  <c r="F27" i="4"/>
  <c r="H27" i="4" s="1"/>
  <c r="F36" i="4"/>
  <c r="H36" i="4" s="1"/>
  <c r="F23" i="4"/>
  <c r="H23" i="4" s="1"/>
  <c r="F26" i="4"/>
  <c r="H26" i="4" s="1"/>
  <c r="F19" i="4"/>
  <c r="F9" i="4"/>
  <c r="A17" i="4"/>
  <c r="A18" i="4" s="1"/>
  <c r="A19" i="4" s="1"/>
  <c r="A10" i="14" l="1"/>
  <c r="A6" i="14"/>
  <c r="A17" i="14"/>
  <c r="A9" i="14"/>
  <c r="A28" i="14"/>
  <c r="A25" i="14"/>
  <c r="A16" i="14"/>
  <c r="A18" i="14"/>
  <c r="A19" i="14"/>
  <c r="A8" i="14"/>
  <c r="A24" i="14"/>
  <c r="A7" i="14"/>
  <c r="A15" i="14"/>
  <c r="A26" i="14"/>
  <c r="A22" i="14"/>
  <c r="A20" i="14"/>
  <c r="A21" i="14"/>
  <c r="A27" i="14"/>
  <c r="A14" i="14"/>
  <c r="A11" i="14"/>
  <c r="A13" i="14"/>
  <c r="A12" i="14"/>
  <c r="A23" i="14"/>
  <c r="AB16" i="13"/>
  <c r="AB12" i="13"/>
  <c r="AB19" i="13"/>
  <c r="AB11" i="13"/>
  <c r="AB18" i="13"/>
  <c r="AB14" i="13"/>
  <c r="AB17" i="13"/>
  <c r="AB9" i="13"/>
  <c r="AB15" i="13"/>
  <c r="AB13" i="13"/>
  <c r="AB8" i="13"/>
  <c r="AB28" i="13"/>
  <c r="AB27" i="13"/>
  <c r="AB25" i="13"/>
  <c r="AB23" i="13"/>
  <c r="AB21" i="13"/>
  <c r="AB26" i="13"/>
  <c r="AB24" i="13"/>
  <c r="AB22" i="13"/>
  <c r="AB20" i="13"/>
  <c r="W26" i="11"/>
  <c r="O22" i="11"/>
  <c r="N28" i="11"/>
  <c r="W21" i="11"/>
  <c r="N20" i="11"/>
  <c r="O17" i="11"/>
  <c r="R14" i="11"/>
  <c r="V27" i="11"/>
  <c r="N27" i="11"/>
  <c r="S26" i="11"/>
  <c r="R25" i="11"/>
  <c r="V23" i="11"/>
  <c r="N23" i="11"/>
  <c r="R21" i="11"/>
  <c r="V19" i="11"/>
  <c r="N19" i="11"/>
  <c r="R17" i="11"/>
  <c r="V15" i="11"/>
  <c r="N15" i="11"/>
  <c r="S14" i="11"/>
  <c r="R13" i="11"/>
  <c r="W12" i="11"/>
  <c r="V11" i="11"/>
  <c r="N11" i="11"/>
  <c r="R9" i="11"/>
  <c r="V7" i="11"/>
  <c r="N7" i="11"/>
  <c r="V25" i="11"/>
  <c r="V28" i="11"/>
  <c r="R26" i="11"/>
  <c r="V24" i="11"/>
  <c r="O21" i="11"/>
  <c r="W17" i="11"/>
  <c r="N16" i="11"/>
  <c r="N12" i="11"/>
  <c r="R28" i="11"/>
  <c r="V26" i="11"/>
  <c r="N26" i="11"/>
  <c r="R24" i="11"/>
  <c r="V22" i="11"/>
  <c r="N22" i="11"/>
  <c r="S21" i="11"/>
  <c r="R20" i="11"/>
  <c r="V18" i="11"/>
  <c r="N18" i="11"/>
  <c r="S17" i="11"/>
  <c r="R16" i="11"/>
  <c r="W15" i="11"/>
  <c r="O15" i="11"/>
  <c r="V14" i="11"/>
  <c r="N14" i="11"/>
  <c r="R12" i="11"/>
  <c r="V10" i="11"/>
  <c r="N10" i="11"/>
  <c r="S9" i="11"/>
  <c r="R8" i="11"/>
  <c r="V6" i="11"/>
  <c r="N6" i="11"/>
  <c r="R27" i="11"/>
  <c r="N25" i="11"/>
  <c r="R23" i="11"/>
  <c r="V21" i="11"/>
  <c r="N21" i="11"/>
  <c r="R19" i="11"/>
  <c r="V17" i="11"/>
  <c r="N17" i="11"/>
  <c r="R15" i="11"/>
  <c r="W14" i="11"/>
  <c r="O14" i="11"/>
  <c r="V13" i="11"/>
  <c r="N13" i="11"/>
  <c r="R11" i="11"/>
  <c r="V9" i="11"/>
  <c r="N9" i="11"/>
  <c r="R7" i="11"/>
  <c r="O26" i="11"/>
  <c r="W22" i="11"/>
  <c r="N24" i="11"/>
  <c r="R22" i="11"/>
  <c r="V20" i="11"/>
  <c r="R18" i="11"/>
  <c r="V16" i="11"/>
  <c r="O13" i="11"/>
  <c r="V12" i="11"/>
  <c r="R10" i="11"/>
  <c r="V8" i="11"/>
  <c r="N8" i="11"/>
  <c r="S7" i="11"/>
  <c r="C32" i="12"/>
  <c r="W31" i="12"/>
  <c r="S31" i="12"/>
  <c r="O31" i="12"/>
  <c r="W30" i="12"/>
  <c r="S30" i="12"/>
  <c r="O30" i="12"/>
  <c r="W29" i="12"/>
  <c r="S29" i="12"/>
  <c r="O29" i="12"/>
  <c r="W28" i="12"/>
  <c r="S28" i="12"/>
  <c r="O28" i="12"/>
  <c r="W25" i="12"/>
  <c r="S25" i="12"/>
  <c r="O25" i="12"/>
  <c r="W26" i="12"/>
  <c r="S26" i="12"/>
  <c r="O26" i="12"/>
  <c r="S18" i="12"/>
  <c r="S11" i="12"/>
  <c r="O11" i="12"/>
  <c r="W22" i="12"/>
  <c r="S22" i="12"/>
  <c r="W23" i="12"/>
  <c r="O23" i="12"/>
  <c r="W9" i="12"/>
  <c r="S9" i="12"/>
  <c r="W10" i="12"/>
  <c r="O10" i="12"/>
  <c r="W8" i="12"/>
  <c r="W16" i="12"/>
  <c r="O16" i="12"/>
  <c r="W13" i="12"/>
  <c r="O13" i="12"/>
  <c r="W17" i="12"/>
  <c r="S17" i="12"/>
  <c r="O17" i="12"/>
  <c r="W20" i="12"/>
  <c r="S20" i="12"/>
  <c r="O20" i="12"/>
  <c r="S14" i="12"/>
  <c r="O14" i="12"/>
  <c r="W12" i="12"/>
  <c r="S12" i="12"/>
  <c r="O12" i="12"/>
  <c r="W15" i="12"/>
  <c r="S15" i="12"/>
  <c r="O15" i="12"/>
  <c r="W27" i="12"/>
  <c r="S27" i="12"/>
  <c r="O27" i="12"/>
  <c r="W21" i="12"/>
  <c r="S21" i="12"/>
  <c r="O21" i="12"/>
  <c r="AA3" i="12"/>
  <c r="S6" i="12" l="1"/>
  <c r="W24" i="12"/>
  <c r="W6" i="12"/>
  <c r="O19" i="12"/>
  <c r="W19" i="12"/>
  <c r="S16" i="12"/>
  <c r="S10" i="12"/>
  <c r="S23" i="12"/>
  <c r="O22" i="12"/>
  <c r="O18" i="12"/>
  <c r="W18" i="12"/>
  <c r="N7" i="12"/>
  <c r="R7" i="12"/>
  <c r="V7" i="12"/>
  <c r="N6" i="12"/>
  <c r="R6" i="12"/>
  <c r="V6" i="12"/>
  <c r="N24" i="12"/>
  <c r="R24" i="12"/>
  <c r="V24" i="12"/>
  <c r="V31" i="12"/>
  <c r="N19" i="12"/>
  <c r="R19" i="12"/>
  <c r="V19" i="12"/>
  <c r="AB24" i="11"/>
  <c r="N21" i="12"/>
  <c r="R21" i="12"/>
  <c r="V21" i="12"/>
  <c r="N27" i="12"/>
  <c r="R27" i="12"/>
  <c r="V27" i="12"/>
  <c r="N15" i="12"/>
  <c r="R15" i="12"/>
  <c r="V15" i="12"/>
  <c r="N12" i="12"/>
  <c r="R12" i="12"/>
  <c r="V12" i="12"/>
  <c r="N14" i="12"/>
  <c r="R14" i="12"/>
  <c r="V14" i="12"/>
  <c r="N20" i="12"/>
  <c r="R20" i="12"/>
  <c r="V20" i="12"/>
  <c r="N17" i="12"/>
  <c r="R17" i="12"/>
  <c r="V17" i="12"/>
  <c r="N13" i="12"/>
  <c r="R13" i="12"/>
  <c r="V13" i="12"/>
  <c r="N16" i="12"/>
  <c r="R16" i="12"/>
  <c r="V16" i="12"/>
  <c r="N8" i="12"/>
  <c r="R8" i="12"/>
  <c r="V8" i="12"/>
  <c r="N10" i="12"/>
  <c r="R10" i="12"/>
  <c r="V10" i="12"/>
  <c r="N9" i="12"/>
  <c r="R9" i="12"/>
  <c r="V9" i="12"/>
  <c r="AB17" i="11"/>
  <c r="AB13" i="11"/>
  <c r="AB21" i="11"/>
  <c r="AB18" i="11"/>
  <c r="AB22" i="11"/>
  <c r="AB23" i="11"/>
  <c r="AB27" i="11"/>
  <c r="AB20" i="11"/>
  <c r="AB25" i="11"/>
  <c r="AB26" i="11"/>
  <c r="AB16" i="11"/>
  <c r="AB14" i="11"/>
  <c r="AB15" i="11"/>
  <c r="AB28" i="11"/>
  <c r="AB19" i="11"/>
  <c r="N23" i="12"/>
  <c r="R23" i="12"/>
  <c r="V23" i="12"/>
  <c r="N22" i="12"/>
  <c r="R22" i="12"/>
  <c r="V22" i="12"/>
  <c r="N11" i="12"/>
  <c r="R11" i="12"/>
  <c r="V11" i="12"/>
  <c r="N18" i="12"/>
  <c r="R18" i="12"/>
  <c r="V18" i="12"/>
  <c r="N26" i="12"/>
  <c r="R26" i="12"/>
  <c r="V26" i="12"/>
  <c r="N25" i="12"/>
  <c r="R25" i="12"/>
  <c r="V25" i="12"/>
  <c r="N28" i="12"/>
  <c r="R28" i="12"/>
  <c r="V28" i="12"/>
  <c r="N29" i="12"/>
  <c r="R29" i="12"/>
  <c r="V29" i="12"/>
  <c r="N30" i="12"/>
  <c r="R30" i="12"/>
  <c r="V30" i="12"/>
  <c r="N31" i="12"/>
  <c r="R31" i="12"/>
  <c r="D21" i="4"/>
  <c r="D17" i="4"/>
  <c r="D16" i="4"/>
  <c r="AB24" i="12" l="1"/>
  <c r="AB19" i="12"/>
  <c r="AB15" i="12"/>
  <c r="AB10" i="12"/>
  <c r="AB21" i="12"/>
  <c r="AB16" i="12"/>
  <c r="AB17" i="12"/>
  <c r="AB20" i="12"/>
  <c r="AB12" i="12"/>
  <c r="AB27" i="12"/>
  <c r="AB31" i="12"/>
  <c r="AB30" i="12"/>
  <c r="AB28" i="12"/>
  <c r="AB25" i="12"/>
  <c r="AB18" i="12"/>
  <c r="AB22" i="12"/>
  <c r="AB29" i="12"/>
  <c r="AB26" i="12"/>
  <c r="AB23" i="12"/>
  <c r="Y13" i="10"/>
  <c r="J29" i="4" l="1"/>
  <c r="L35" i="4" s="1"/>
  <c r="H56" i="4"/>
  <c r="J56" i="4" s="1"/>
  <c r="H34" i="4"/>
  <c r="J34" i="4" s="1"/>
  <c r="L34" i="4" s="1"/>
  <c r="H32" i="4"/>
  <c r="J32" i="4" s="1"/>
  <c r="L32" i="4" s="1"/>
  <c r="N32" i="4" s="1"/>
  <c r="P32" i="4" s="1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C25" i="10" l="1"/>
  <c r="W24" i="10"/>
  <c r="S24" i="10"/>
  <c r="O24" i="10"/>
  <c r="W23" i="10"/>
  <c r="S23" i="10"/>
  <c r="O23" i="10"/>
  <c r="W22" i="10"/>
  <c r="S22" i="10"/>
  <c r="O22" i="10"/>
  <c r="W21" i="10"/>
  <c r="S21" i="10"/>
  <c r="O21" i="10"/>
  <c r="W14" i="10"/>
  <c r="O8" i="10"/>
  <c r="W7" i="10"/>
  <c r="W10" i="10"/>
  <c r="W20" i="10"/>
  <c r="W17" i="10"/>
  <c r="O17" i="10"/>
  <c r="O16" i="10"/>
  <c r="O13" i="10"/>
  <c r="W11" i="10"/>
  <c r="S11" i="10"/>
  <c r="O11" i="10"/>
  <c r="O6" i="10"/>
  <c r="S19" i="10"/>
  <c r="AA3" i="10"/>
  <c r="W6" i="10" l="1"/>
  <c r="W9" i="10"/>
  <c r="S7" i="10"/>
  <c r="S16" i="10"/>
  <c r="S17" i="10"/>
  <c r="S20" i="10"/>
  <c r="V24" i="10"/>
  <c r="O20" i="10"/>
  <c r="S14" i="10"/>
  <c r="W12" i="10"/>
  <c r="W19" i="10"/>
  <c r="S13" i="10"/>
  <c r="S9" i="10"/>
  <c r="O19" i="10"/>
  <c r="W16" i="10"/>
  <c r="W8" i="10"/>
  <c r="O9" i="10"/>
  <c r="V18" i="10"/>
  <c r="N9" i="10"/>
  <c r="R9" i="10"/>
  <c r="V9" i="10"/>
  <c r="N21" i="10"/>
  <c r="R21" i="10"/>
  <c r="V21" i="10"/>
  <c r="N22" i="10"/>
  <c r="R22" i="10"/>
  <c r="V22" i="10"/>
  <c r="N19" i="10"/>
  <c r="R19" i="10"/>
  <c r="V19" i="10"/>
  <c r="N6" i="10"/>
  <c r="R6" i="10"/>
  <c r="V6" i="10"/>
  <c r="N11" i="10"/>
  <c r="R11" i="10"/>
  <c r="V11" i="10"/>
  <c r="N13" i="10"/>
  <c r="R13" i="10"/>
  <c r="V13" i="10"/>
  <c r="N15" i="10"/>
  <c r="R15" i="10"/>
  <c r="V15" i="10"/>
  <c r="N16" i="10"/>
  <c r="R16" i="10"/>
  <c r="V16" i="10"/>
  <c r="N17" i="10"/>
  <c r="R17" i="10"/>
  <c r="V17" i="10"/>
  <c r="N20" i="10"/>
  <c r="R20" i="10"/>
  <c r="V20" i="10"/>
  <c r="N12" i="10"/>
  <c r="R12" i="10"/>
  <c r="V12" i="10"/>
  <c r="N10" i="10"/>
  <c r="R10" i="10"/>
  <c r="V10" i="10"/>
  <c r="N7" i="10"/>
  <c r="R7" i="10"/>
  <c r="V7" i="10"/>
  <c r="N8" i="10"/>
  <c r="R8" i="10"/>
  <c r="V8" i="10"/>
  <c r="N14" i="10"/>
  <c r="R14" i="10"/>
  <c r="V14" i="10"/>
  <c r="N18" i="10"/>
  <c r="R18" i="10"/>
  <c r="N23" i="10"/>
  <c r="R23" i="10"/>
  <c r="V23" i="10"/>
  <c r="N24" i="10"/>
  <c r="R24" i="10"/>
  <c r="J21" i="5"/>
  <c r="J22" i="5" s="1"/>
  <c r="J23" i="5" s="1"/>
  <c r="K21" i="5"/>
  <c r="K22" i="5" s="1"/>
  <c r="L21" i="5"/>
  <c r="AB9" i="10" l="1"/>
  <c r="AB20" i="10"/>
  <c r="AB16" i="10"/>
  <c r="AB11" i="10"/>
  <c r="AB22" i="10"/>
  <c r="AB19" i="10"/>
  <c r="AB21" i="10"/>
  <c r="AB17" i="10"/>
  <c r="AB24" i="10"/>
  <c r="AB23" i="10"/>
  <c r="S22" i="5"/>
  <c r="O8" i="11" s="1"/>
  <c r="R22" i="5"/>
  <c r="Y22" i="5"/>
  <c r="U22" i="5"/>
  <c r="W22" i="5"/>
  <c r="W7" i="12" s="1"/>
  <c r="Q22" i="5"/>
  <c r="V22" i="5"/>
  <c r="J43" i="4"/>
  <c r="L43" i="4" s="1"/>
  <c r="F45" i="4"/>
  <c r="H45" i="4" s="1"/>
  <c r="J45" i="4" s="1"/>
  <c r="L45" i="4" s="1"/>
  <c r="D7" i="4"/>
  <c r="F7" i="4" s="1"/>
  <c r="D13" i="4"/>
  <c r="J30" i="4"/>
  <c r="L37" i="4" s="1"/>
  <c r="D10" i="4"/>
  <c r="F17" i="4" s="1"/>
  <c r="H19" i="4" s="1"/>
  <c r="D22" i="4"/>
  <c r="D39" i="4"/>
  <c r="F54" i="4" s="1"/>
  <c r="H54" i="4" s="1"/>
  <c r="J54" i="4" s="1"/>
  <c r="L54" i="4" s="1"/>
  <c r="D31" i="4"/>
  <c r="F51" i="4" s="1"/>
  <c r="H51" i="4" s="1"/>
  <c r="J51" i="4" s="1"/>
  <c r="L51" i="4" s="1"/>
  <c r="D24" i="4"/>
  <c r="J28" i="4" s="1"/>
  <c r="L28" i="4" s="1"/>
  <c r="D18" i="4"/>
  <c r="T22" i="5"/>
  <c r="W13" i="10" s="1"/>
  <c r="AB13" i="10" s="1"/>
  <c r="X22" i="5"/>
  <c r="X23" i="5" s="1"/>
  <c r="P22" i="5"/>
  <c r="P23" i="5" s="1"/>
  <c r="P24" i="5" s="1"/>
  <c r="P25" i="5" s="1"/>
  <c r="P26" i="5" s="1"/>
  <c r="J33" i="4"/>
  <c r="L33" i="4" s="1"/>
  <c r="D11" i="4"/>
  <c r="D5" i="4"/>
  <c r="F21" i="4"/>
  <c r="H21" i="4" s="1"/>
  <c r="D6" i="4"/>
  <c r="D8" i="4"/>
  <c r="D12" i="4"/>
  <c r="D14" i="4"/>
  <c r="P73" i="4"/>
  <c r="T73" i="4" s="1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T48" i="4"/>
  <c r="T49" i="4"/>
  <c r="T46" i="4"/>
  <c r="H53" i="4"/>
  <c r="J53" i="4" s="1"/>
  <c r="L53" i="4" s="1"/>
  <c r="N53" i="4" s="1"/>
  <c r="P53" i="4" s="1"/>
  <c r="R53" i="4" s="1"/>
  <c r="H52" i="4"/>
  <c r="J52" i="4" s="1"/>
  <c r="L52" i="4" s="1"/>
  <c r="N52" i="4" s="1"/>
  <c r="P52" i="4" s="1"/>
  <c r="R52" i="4" s="1"/>
  <c r="H44" i="4"/>
  <c r="J44" i="4" s="1"/>
  <c r="L44" i="4" s="1"/>
  <c r="N44" i="4" s="1"/>
  <c r="P44" i="4" s="1"/>
  <c r="R44" i="4" s="1"/>
  <c r="A52" i="4"/>
  <c r="P30" i="4"/>
  <c r="R30" i="4" s="1"/>
  <c r="N36" i="4"/>
  <c r="P36" i="4" s="1"/>
  <c r="N50" i="4"/>
  <c r="P50" i="4" s="1"/>
  <c r="R50" i="4" s="1"/>
  <c r="N41" i="4"/>
  <c r="P41" i="4" s="1"/>
  <c r="N20" i="4"/>
  <c r="P20" i="4" s="1"/>
  <c r="L56" i="4"/>
  <c r="A5" i="4"/>
  <c r="H42" i="4"/>
  <c r="J42" i="4" s="1"/>
  <c r="L42" i="4" s="1"/>
  <c r="H47" i="4"/>
  <c r="J47" i="4" s="1"/>
  <c r="L47" i="4" s="1"/>
  <c r="F10" i="4"/>
  <c r="H40" i="4"/>
  <c r="J40" i="4" s="1"/>
  <c r="L40" i="4" s="1"/>
  <c r="N39" i="4" s="1"/>
  <c r="P39" i="4" s="1"/>
  <c r="J25" i="4"/>
  <c r="L38" i="4" s="1"/>
  <c r="N29" i="4"/>
  <c r="P29" i="4" s="1"/>
  <c r="N43" i="4" l="1"/>
  <c r="P43" i="4" s="1"/>
  <c r="R36" i="4" s="1"/>
  <c r="W14" i="12"/>
  <c r="AB14" i="12" s="1"/>
  <c r="O7" i="12"/>
  <c r="S7" i="13"/>
  <c r="AB7" i="13" s="1"/>
  <c r="O6" i="13"/>
  <c r="O10" i="13"/>
  <c r="S7" i="12"/>
  <c r="O8" i="12"/>
  <c r="W7" i="11"/>
  <c r="AB7" i="11" s="1"/>
  <c r="S6" i="13"/>
  <c r="O12" i="11"/>
  <c r="AB12" i="11" s="1"/>
  <c r="S8" i="10"/>
  <c r="AB8" i="10" s="1"/>
  <c r="F22" i="4"/>
  <c r="S8" i="11"/>
  <c r="O14" i="10"/>
  <c r="AB14" i="10" s="1"/>
  <c r="F16" i="4"/>
  <c r="F18" i="4"/>
  <c r="H18" i="4" s="1"/>
  <c r="J18" i="4" s="1"/>
  <c r="F5" i="4"/>
  <c r="J27" i="4"/>
  <c r="L27" i="4" s="1"/>
  <c r="N27" i="4" s="1"/>
  <c r="P27" i="4" s="1"/>
  <c r="R29" i="4" s="1"/>
  <c r="F13" i="4"/>
  <c r="H10" i="4" s="1"/>
  <c r="F14" i="4"/>
  <c r="H14" i="4" s="1"/>
  <c r="F8" i="4"/>
  <c r="H7" i="4" s="1"/>
  <c r="J7" i="4" s="1"/>
  <c r="J20" i="4"/>
  <c r="F11" i="4"/>
  <c r="H9" i="4" s="1"/>
  <c r="J26" i="4"/>
  <c r="L26" i="4" s="1"/>
  <c r="N26" i="4" s="1"/>
  <c r="P26" i="4" s="1"/>
  <c r="F12" i="4"/>
  <c r="H12" i="4" s="1"/>
  <c r="F24" i="4"/>
  <c r="F6" i="4"/>
  <c r="F31" i="4"/>
  <c r="H31" i="4" s="1"/>
  <c r="J31" i="4" s="1"/>
  <c r="L31" i="4" s="1"/>
  <c r="N35" i="4" s="1"/>
  <c r="P35" i="4" s="1"/>
  <c r="J21" i="4"/>
  <c r="J23" i="4"/>
  <c r="L25" i="4" s="1"/>
  <c r="N25" i="4" s="1"/>
  <c r="P25" i="4" s="1"/>
  <c r="N45" i="4"/>
  <c r="P45" i="4" s="1"/>
  <c r="R45" i="4" s="1"/>
  <c r="T45" i="4" s="1"/>
  <c r="V45" i="4" s="1"/>
  <c r="T52" i="4"/>
  <c r="V49" i="4" s="1"/>
  <c r="N51" i="4"/>
  <c r="P51" i="4" s="1"/>
  <c r="R51" i="4" s="1"/>
  <c r="O10" i="10"/>
  <c r="N56" i="4"/>
  <c r="P56" i="4" s="1"/>
  <c r="R56" i="4" s="1"/>
  <c r="N42" i="4"/>
  <c r="P42" i="4" s="1"/>
  <c r="T53" i="4"/>
  <c r="V53" i="4" s="1"/>
  <c r="R43" i="4"/>
  <c r="U23" i="5"/>
  <c r="S23" i="5"/>
  <c r="O9" i="12" s="1"/>
  <c r="AB9" i="12" s="1"/>
  <c r="R20" i="4"/>
  <c r="N37" i="4"/>
  <c r="P37" i="4" s="1"/>
  <c r="R32" i="4" s="1"/>
  <c r="T30" i="4" s="1"/>
  <c r="V30" i="4" s="1"/>
  <c r="N38" i="4"/>
  <c r="P38" i="4" s="1"/>
  <c r="R38" i="4" s="1"/>
  <c r="N47" i="4"/>
  <c r="P47" i="4" s="1"/>
  <c r="R41" i="4"/>
  <c r="N33" i="4"/>
  <c r="P33" i="4" s="1"/>
  <c r="N28" i="4"/>
  <c r="P28" i="4" s="1"/>
  <c r="N40" i="4"/>
  <c r="P40" i="4" s="1"/>
  <c r="N34" i="4"/>
  <c r="P34" i="4" s="1"/>
  <c r="N54" i="4"/>
  <c r="P54" i="4" s="1"/>
  <c r="W23" i="5"/>
  <c r="W24" i="5" s="1"/>
  <c r="P27" i="5"/>
  <c r="P28" i="5" s="1"/>
  <c r="P29" i="5" s="1"/>
  <c r="V23" i="5"/>
  <c r="S10" i="13" s="1"/>
  <c r="T23" i="5"/>
  <c r="S13" i="12" s="1"/>
  <c r="AB13" i="12" s="1"/>
  <c r="H8" i="4"/>
  <c r="T24" i="5"/>
  <c r="O18" i="10"/>
  <c r="R23" i="5"/>
  <c r="S24" i="5"/>
  <c r="O12" i="10"/>
  <c r="H17" i="4"/>
  <c r="H6" i="4"/>
  <c r="J6" i="4" s="1"/>
  <c r="L7" i="4" s="1"/>
  <c r="H11" i="4"/>
  <c r="J11" i="4" s="1"/>
  <c r="L11" i="4" s="1"/>
  <c r="N11" i="4" s="1"/>
  <c r="P11" i="4" s="1"/>
  <c r="R11" i="4" s="1"/>
  <c r="Q23" i="5"/>
  <c r="O9" i="11" s="1"/>
  <c r="AB9" i="11" s="1"/>
  <c r="N31" i="4" l="1"/>
  <c r="P31" i="4" s="1"/>
  <c r="R31" i="4" s="1"/>
  <c r="AB6" i="13"/>
  <c r="AB7" i="12"/>
  <c r="O7" i="10"/>
  <c r="AB7" i="10" s="1"/>
  <c r="W11" i="12"/>
  <c r="AB11" i="12" s="1"/>
  <c r="AB10" i="13"/>
  <c r="A10" i="13" s="1"/>
  <c r="L23" i="4"/>
  <c r="N23" i="4" s="1"/>
  <c r="P23" i="4" s="1"/>
  <c r="J14" i="4"/>
  <c r="H22" i="4"/>
  <c r="J19" i="4" s="1"/>
  <c r="L18" i="4" s="1"/>
  <c r="N18" i="4" s="1"/>
  <c r="P18" i="4" s="1"/>
  <c r="H24" i="4"/>
  <c r="J24" i="4" s="1"/>
  <c r="L24" i="4" s="1"/>
  <c r="N24" i="4" s="1"/>
  <c r="P24" i="4" s="1"/>
  <c r="R39" i="4" s="1"/>
  <c r="J9" i="4"/>
  <c r="J17" i="4"/>
  <c r="J8" i="4"/>
  <c r="L8" i="4" s="1"/>
  <c r="N8" i="4" s="1"/>
  <c r="P8" i="4" s="1"/>
  <c r="J12" i="4"/>
  <c r="L14" i="4" s="1"/>
  <c r="N14" i="4" s="1"/>
  <c r="P14" i="4" s="1"/>
  <c r="H13" i="4"/>
  <c r="J10" i="4" s="1"/>
  <c r="L10" i="4" s="1"/>
  <c r="N10" i="4" s="1"/>
  <c r="P10" i="4" s="1"/>
  <c r="R10" i="4" s="1"/>
  <c r="T10" i="4" s="1"/>
  <c r="V10" i="4" s="1"/>
  <c r="W8" i="11"/>
  <c r="AB8" i="11" s="1"/>
  <c r="S6" i="10"/>
  <c r="AB6" i="10" s="1"/>
  <c r="H5" i="4"/>
  <c r="J5" i="4" s="1"/>
  <c r="L6" i="4" s="1"/>
  <c r="N6" i="4" s="1"/>
  <c r="P6" i="4" s="1"/>
  <c r="R6" i="4" s="1"/>
  <c r="T6" i="4" s="1"/>
  <c r="J22" i="4"/>
  <c r="L21" i="4" s="1"/>
  <c r="N21" i="4" s="1"/>
  <c r="P21" i="4" s="1"/>
  <c r="R21" i="4" s="1"/>
  <c r="T21" i="4" s="1"/>
  <c r="V21" i="4" s="1"/>
  <c r="H16" i="4"/>
  <c r="J15" i="4" s="1"/>
  <c r="L15" i="4" s="1"/>
  <c r="N15" i="4" s="1"/>
  <c r="P15" i="4" s="1"/>
  <c r="R26" i="4"/>
  <c r="R42" i="4"/>
  <c r="T42" i="4" s="1"/>
  <c r="V42" i="4" s="1"/>
  <c r="R8" i="4"/>
  <c r="T8" i="4" s="1"/>
  <c r="R25" i="4"/>
  <c r="T25" i="4" s="1"/>
  <c r="R37" i="4"/>
  <c r="T36" i="4" s="1"/>
  <c r="V36" i="4" s="1"/>
  <c r="T41" i="4"/>
  <c r="V41" i="4" s="1"/>
  <c r="T51" i="4"/>
  <c r="V48" i="4" s="1"/>
  <c r="T11" i="4"/>
  <c r="V11" i="4" s="1"/>
  <c r="R18" i="4"/>
  <c r="T18" i="4" s="1"/>
  <c r="V18" i="4" s="1"/>
  <c r="T38" i="4"/>
  <c r="V38" i="4" s="1"/>
  <c r="T43" i="4"/>
  <c r="V43" i="4" s="1"/>
  <c r="T56" i="4"/>
  <c r="T29" i="4"/>
  <c r="V29" i="4" s="1"/>
  <c r="V24" i="5"/>
  <c r="R33" i="4"/>
  <c r="R40" i="4"/>
  <c r="T39" i="4" s="1"/>
  <c r="V39" i="4" s="1"/>
  <c r="U24" i="5"/>
  <c r="N7" i="4"/>
  <c r="P7" i="4" s="1"/>
  <c r="R23" i="4"/>
  <c r="T20" i="4" s="1"/>
  <c r="V20" i="4" s="1"/>
  <c r="R34" i="4"/>
  <c r="R54" i="4"/>
  <c r="R27" i="4"/>
  <c r="R28" i="4"/>
  <c r="R47" i="4"/>
  <c r="T44" i="4" s="1"/>
  <c r="V44" i="4" s="1"/>
  <c r="R24" i="4"/>
  <c r="T32" i="4" s="1"/>
  <c r="V32" i="4" s="1"/>
  <c r="R35" i="4"/>
  <c r="S25" i="5"/>
  <c r="Q24" i="5"/>
  <c r="Q25" i="5" s="1"/>
  <c r="P30" i="5"/>
  <c r="P31" i="5" s="1"/>
  <c r="S26" i="5"/>
  <c r="W6" i="11" s="1"/>
  <c r="R24" i="5"/>
  <c r="S8" i="12" s="1"/>
  <c r="AB8" i="12" s="1"/>
  <c r="T25" i="5"/>
  <c r="W18" i="10"/>
  <c r="T31" i="4" l="1"/>
  <c r="V31" i="4" s="1"/>
  <c r="A7" i="13"/>
  <c r="L19" i="4"/>
  <c r="N19" i="4" s="1"/>
  <c r="P19" i="4" s="1"/>
  <c r="R19" i="4" s="1"/>
  <c r="T19" i="4" s="1"/>
  <c r="V19" i="4" s="1"/>
  <c r="L5" i="4"/>
  <c r="N5" i="4" s="1"/>
  <c r="P5" i="4" s="1"/>
  <c r="R5" i="4" s="1"/>
  <c r="T5" i="4" s="1"/>
  <c r="V5" i="4" s="1"/>
  <c r="A6" i="13"/>
  <c r="A24" i="13"/>
  <c r="A25" i="13"/>
  <c r="A13" i="13"/>
  <c r="A17" i="13"/>
  <c r="A14" i="13"/>
  <c r="A22" i="13"/>
  <c r="A23" i="13"/>
  <c r="A15" i="13"/>
  <c r="A8" i="13"/>
  <c r="A16" i="13"/>
  <c r="A20" i="13"/>
  <c r="A21" i="13"/>
  <c r="A28" i="13"/>
  <c r="A9" i="13"/>
  <c r="A18" i="13"/>
  <c r="A26" i="13"/>
  <c r="A27" i="13"/>
  <c r="A11" i="13"/>
  <c r="A19" i="13"/>
  <c r="A12" i="13"/>
  <c r="L12" i="4"/>
  <c r="N12" i="4" s="1"/>
  <c r="P12" i="4" s="1"/>
  <c r="R12" i="4" s="1"/>
  <c r="T12" i="4" s="1"/>
  <c r="V12" i="4" s="1"/>
  <c r="L22" i="4"/>
  <c r="N22" i="4" s="1"/>
  <c r="P22" i="4" s="1"/>
  <c r="R22" i="4" s="1"/>
  <c r="T22" i="4" s="1"/>
  <c r="R14" i="4"/>
  <c r="T14" i="4" s="1"/>
  <c r="V14" i="4" s="1"/>
  <c r="J13" i="4"/>
  <c r="L9" i="4" s="1"/>
  <c r="N9" i="4" s="1"/>
  <c r="P9" i="4" s="1"/>
  <c r="R9" i="4" s="1"/>
  <c r="J16" i="4"/>
  <c r="L17" i="4" s="1"/>
  <c r="N17" i="4" s="1"/>
  <c r="P17" i="4" s="1"/>
  <c r="T26" i="4"/>
  <c r="T33" i="4"/>
  <c r="V33" i="4" s="1"/>
  <c r="T37" i="4"/>
  <c r="V37" i="4" s="1"/>
  <c r="V8" i="4"/>
  <c r="R25" i="5"/>
  <c r="O15" i="10"/>
  <c r="S15" i="10"/>
  <c r="V52" i="4"/>
  <c r="V56" i="4"/>
  <c r="V6" i="4"/>
  <c r="T34" i="4"/>
  <c r="V34" i="4" s="1"/>
  <c r="T35" i="4"/>
  <c r="V35" i="4" s="1"/>
  <c r="T24" i="4"/>
  <c r="T50" i="4"/>
  <c r="T54" i="4"/>
  <c r="T40" i="4"/>
  <c r="V40" i="4" s="1"/>
  <c r="T28" i="4"/>
  <c r="V28" i="4" s="1"/>
  <c r="T47" i="4"/>
  <c r="V46" i="4" s="1"/>
  <c r="T27" i="4"/>
  <c r="V22" i="4" s="1"/>
  <c r="T23" i="4"/>
  <c r="V25" i="4" s="1"/>
  <c r="S10" i="10"/>
  <c r="AB10" i="10" s="1"/>
  <c r="U25" i="5"/>
  <c r="V25" i="5"/>
  <c r="S18" i="10"/>
  <c r="AB18" i="10" s="1"/>
  <c r="R7" i="4"/>
  <c r="R15" i="4"/>
  <c r="T15" i="4" s="1"/>
  <c r="R17" i="4"/>
  <c r="T17" i="4" s="1"/>
  <c r="R26" i="5"/>
  <c r="W11" i="11" s="1"/>
  <c r="AB11" i="11" s="1"/>
  <c r="S12" i="10"/>
  <c r="AB12" i="10" s="1"/>
  <c r="W15" i="10"/>
  <c r="Q26" i="5"/>
  <c r="Q27" i="5" s="1"/>
  <c r="S27" i="5"/>
  <c r="S28" i="5" s="1"/>
  <c r="T26" i="5"/>
  <c r="L13" i="4" l="1"/>
  <c r="N13" i="4" s="1"/>
  <c r="P13" i="4" s="1"/>
  <c r="R13" i="4" s="1"/>
  <c r="T13" i="4" s="1"/>
  <c r="V13" i="4" s="1"/>
  <c r="L16" i="4"/>
  <c r="N16" i="4" s="1"/>
  <c r="P16" i="4" s="1"/>
  <c r="R16" i="4" s="1"/>
  <c r="T16" i="4" s="1"/>
  <c r="V16" i="4" s="1"/>
  <c r="U26" i="5"/>
  <c r="W10" i="11"/>
  <c r="AB10" i="11" s="1"/>
  <c r="AB15" i="10"/>
  <c r="V26" i="4"/>
  <c r="V24" i="4"/>
  <c r="V47" i="4"/>
  <c r="V50" i="4"/>
  <c r="V23" i="4"/>
  <c r="V51" i="4"/>
  <c r="V54" i="4"/>
  <c r="V17" i="4"/>
  <c r="V15" i="4"/>
  <c r="V27" i="4"/>
  <c r="T9" i="4"/>
  <c r="V9" i="4" s="1"/>
  <c r="T7" i="4"/>
  <c r="V7" i="4" s="1"/>
  <c r="T27" i="5"/>
  <c r="R27" i="5"/>
  <c r="O6" i="12" s="1"/>
  <c r="AB6" i="12" s="1"/>
  <c r="Q28" i="5"/>
  <c r="Q29" i="5" s="1"/>
  <c r="Q30" i="5" s="1"/>
  <c r="A15" i="12" l="1"/>
  <c r="A26" i="12"/>
  <c r="A27" i="12"/>
  <c r="A29" i="12"/>
  <c r="A28" i="12"/>
  <c r="A18" i="12"/>
  <c r="A6" i="12"/>
  <c r="A30" i="12"/>
  <c r="A24" i="12"/>
  <c r="A10" i="12"/>
  <c r="A23" i="12"/>
  <c r="A21" i="12"/>
  <c r="A12" i="12"/>
  <c r="A31" i="12"/>
  <c r="A17" i="12"/>
  <c r="A22" i="12"/>
  <c r="A16" i="12"/>
  <c r="A25" i="12"/>
  <c r="A19" i="12"/>
  <c r="A20" i="12"/>
  <c r="A13" i="12"/>
  <c r="A9" i="12"/>
  <c r="A14" i="12"/>
  <c r="A8" i="12"/>
  <c r="A11" i="12"/>
  <c r="A7" i="12"/>
  <c r="A19" i="10"/>
  <c r="A23" i="10"/>
  <c r="A11" i="10"/>
  <c r="A9" i="10"/>
  <c r="A14" i="10"/>
  <c r="A18" i="10"/>
  <c r="A7" i="10"/>
  <c r="A21" i="10"/>
  <c r="A6" i="10"/>
  <c r="A17" i="10"/>
  <c r="A12" i="10"/>
  <c r="A10" i="10"/>
  <c r="A8" i="10"/>
  <c r="A24" i="10"/>
  <c r="A15" i="10"/>
  <c r="A16" i="10"/>
  <c r="A20" i="10"/>
  <c r="A13" i="10"/>
  <c r="A22" i="10"/>
  <c r="R28" i="5"/>
  <c r="R29" i="5" l="1"/>
  <c r="S6" i="11"/>
  <c r="AB6" i="11" s="1"/>
  <c r="A53" i="4"/>
  <c r="A54" i="4" s="1"/>
  <c r="A55" i="4" s="1"/>
  <c r="A56" i="4" s="1"/>
  <c r="A57" i="4" s="1"/>
  <c r="A58" i="4" s="1"/>
  <c r="A59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10" i="4"/>
  <c r="A11" i="4" s="1"/>
  <c r="A12" i="4" s="1"/>
  <c r="A6" i="11" l="1"/>
  <c r="A19" i="11"/>
  <c r="A13" i="11"/>
  <c r="A26" i="11"/>
  <c r="A27" i="11"/>
  <c r="A17" i="11"/>
  <c r="A21" i="11"/>
  <c r="A28" i="11"/>
  <c r="A14" i="11"/>
  <c r="A18" i="11"/>
  <c r="A15" i="11"/>
  <c r="A25" i="11"/>
  <c r="A24" i="11"/>
  <c r="A16" i="11"/>
  <c r="A22" i="11"/>
  <c r="A23" i="11"/>
  <c r="A20" i="11"/>
  <c r="A7" i="11"/>
  <c r="A9" i="11"/>
  <c r="A12" i="11"/>
  <c r="A8" i="11"/>
  <c r="A11" i="11"/>
  <c r="A10" i="11"/>
</calcChain>
</file>

<file path=xl/sharedStrings.xml><?xml version="1.0" encoding="utf-8"?>
<sst xmlns="http://schemas.openxmlformats.org/spreadsheetml/2006/main" count="419" uniqueCount="113">
  <si>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</si>
  <si>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</si>
  <si>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</si>
  <si>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</si>
  <si>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</si>
  <si>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</si>
  <si>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</si>
  <si>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</si>
  <si>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</si>
  <si>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</si>
  <si>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</si>
  <si>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</si>
  <si>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</si>
  <si>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</si>
  <si>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</si>
  <si>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</si>
  <si>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</si>
  <si>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</si>
  <si>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</si>
  <si>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</si>
  <si>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</si>
  <si>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</si>
  <si>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</si>
  <si>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</si>
  <si>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</si>
  <si>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</si>
  <si>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</si>
  <si>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</si>
  <si>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</si>
  <si>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</si>
  <si>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</si>
  <si>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</si>
  <si>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</si>
  <si>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</si>
  <si>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</si>
  <si>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</si>
  <si>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</si>
  <si>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</si>
  <si>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</si>
  <si>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</si>
  <si>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</si>
  <si>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</si>
  <si>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 xml:space="preserve"> </t>
  </si>
  <si>
    <t>Всего участников</t>
  </si>
  <si>
    <t>Таблица рейтинга Лиги Чемпионов, 1-й сезон 2017</t>
  </si>
  <si>
    <t>Лабинский Николай/Labinskiy Nikolay</t>
  </si>
  <si>
    <t>Несторенко Андрей/Nestorenko Andrew</t>
  </si>
  <si>
    <t>Тыщенко Михаил/Tishchenko Mikhail</t>
  </si>
  <si>
    <t>Хавило Дима/Khavilo Dima</t>
  </si>
  <si>
    <t>Шутка Виталий/Shutka Vitalii</t>
  </si>
  <si>
    <t>Пикулин Паша/Pikulin Pavlo</t>
  </si>
  <si>
    <t>Ткаченко Антон/Tkachenko Anton</t>
  </si>
  <si>
    <t>Манило Денис/Manilo Denis</t>
  </si>
  <si>
    <t>Наум/Vintoniv Ivan</t>
  </si>
  <si>
    <t>Хлопонин Андрей</t>
  </si>
  <si>
    <t>Кочмарев Юрий / Kochmarev Yuriy</t>
  </si>
  <si>
    <t>Кравченко Женя</t>
  </si>
  <si>
    <t>Фортуна Таня / Fortuna Tanya</t>
  </si>
  <si>
    <t>Джемула Сергей / Dzemula Sergey</t>
  </si>
  <si>
    <t>Лига II -й сезон 21.06.2017 конфиг 6</t>
  </si>
  <si>
    <t>Онащук Максим</t>
  </si>
  <si>
    <t>Лихошерст Алексей</t>
  </si>
  <si>
    <t>Тыщенко Миша</t>
  </si>
  <si>
    <t>Петушков Андрей</t>
  </si>
  <si>
    <t>Скобликов Владислав</t>
  </si>
  <si>
    <t>Дарий Игорь</t>
  </si>
  <si>
    <t>Пикулин Павел</t>
  </si>
  <si>
    <t>Хорошавин Доминик</t>
  </si>
  <si>
    <t>Денисенко Павел</t>
  </si>
  <si>
    <t>Плакидюк Виталий</t>
  </si>
  <si>
    <t>Дио</t>
  </si>
  <si>
    <t>Дымко Славик</t>
  </si>
  <si>
    <t>Джемула Сергей</t>
  </si>
  <si>
    <t>Петушков Андрей/ Petushkov Andrey</t>
  </si>
  <si>
    <t>Скобликов Влад / Skoblikov Vlad</t>
  </si>
  <si>
    <t>Плакидюк Виталий / Plakyduk Vitalii</t>
  </si>
  <si>
    <t>Лихошерст Алексей / Lykhosherst Aleksey</t>
  </si>
  <si>
    <t>Дарий Игорь / Darii Igor</t>
  </si>
  <si>
    <t>Денисенко Павел / Denysenko Pavel</t>
  </si>
  <si>
    <t>Дымко Вячеслав / Dymko Vyacheslav</t>
  </si>
  <si>
    <t>Дио / Lysenskiy Denis</t>
  </si>
  <si>
    <t>Хорошавин Доминик / Khoroshavin Dominik</t>
  </si>
  <si>
    <t>Лига II -й сезон 05.07.2017 конфиг 4</t>
  </si>
  <si>
    <t>Миронов Максим</t>
  </si>
  <si>
    <t>Миронов Максим / Mironov Maksim</t>
  </si>
  <si>
    <t>Фортуна Таня / Fortuns Tanya</t>
  </si>
  <si>
    <t>Петушков Андрей / Petushkov Andrey</t>
  </si>
  <si>
    <t>Тыщенко Миша / Tishenko Misha</t>
  </si>
  <si>
    <t>Лабинский Коля / Labinsliy Nikolay</t>
  </si>
  <si>
    <t>Несторенко Андрей / Nestorenko Andrey</t>
  </si>
  <si>
    <t>Гаврилюк Олег</t>
  </si>
  <si>
    <t>Линнык Владимир</t>
  </si>
  <si>
    <t>Наум / Vintoniv Ivan</t>
  </si>
  <si>
    <t>Звягин Григогий / Zvyagin Grigoriy</t>
  </si>
  <si>
    <t>Линнык Владимир / Linnyk Vlad</t>
  </si>
  <si>
    <t>Плакидюк Виталий / Plakydiuk Vitaliy</t>
  </si>
  <si>
    <t>Пикулин Паша / Pikulin Pavlo</t>
  </si>
  <si>
    <t>Ткаченко Антон / Tkachenko Anton</t>
  </si>
  <si>
    <t>Хавило Дима / Khavilo Dima</t>
  </si>
  <si>
    <t>Манило Денис / Manilo Denis</t>
  </si>
  <si>
    <t>Кравченко Женя / Kravchenko Eugen</t>
  </si>
  <si>
    <t>Гаврилюк Олег / Gavriliuk Oleg</t>
  </si>
  <si>
    <t>Гободи Курош / Gobady Kourosh</t>
  </si>
  <si>
    <t>Гобади Курош</t>
  </si>
  <si>
    <t>Звягин Григорий</t>
  </si>
  <si>
    <t>Лига II -й сезон 12.07.2017 конфиг 6R</t>
  </si>
  <si>
    <t>Костюк Максим</t>
  </si>
  <si>
    <t>Лига II -й сезон 19.07.2017 конфиг 7R</t>
  </si>
  <si>
    <t>Чухаленко Дима</t>
  </si>
  <si>
    <t>Пилипчук Василий</t>
  </si>
  <si>
    <t>Веселов Сергей</t>
  </si>
  <si>
    <t>Синани Влад</t>
  </si>
  <si>
    <t>Жайворонок Дима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</si>
</sst>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25"/>
      <name val="Arial Cyr"/>
      <charset val="204"/>
    </font>
    <font>
      <sz val="12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4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5" fillId="0" borderId="25" xfId="1" applyFont="1" applyFill="1" applyBorder="1" applyAlignment="1">
      <alignment horizontal="center"/>
    </xf>
    <xf numFmtId="0" fontId="25" fillId="0" borderId="20" xfId="1" applyFont="1" applyFill="1" applyBorder="1" applyAlignment="1">
      <alignment horizontal="center"/>
    </xf>
    <xf numFmtId="0" fontId="25" fillId="0" borderId="49" xfId="1" applyFont="1" applyFill="1" applyBorder="1" applyAlignment="1">
      <alignment horizontal="center"/>
    </xf>
    <xf numFmtId="0" fontId="25" fillId="0" borderId="18" xfId="1" applyFont="1" applyFill="1" applyBorder="1" applyAlignment="1">
      <alignment horizontal="center"/>
    </xf>
    <xf numFmtId="0" fontId="25" fillId="0" borderId="58" xfId="1" applyFont="1" applyFill="1" applyBorder="1" applyAlignment="1">
      <alignment horizontal="center"/>
    </xf>
    <xf numFmtId="0" fontId="25" fillId="0" borderId="19" xfId="1" applyFont="1" applyFill="1" applyBorder="1" applyAlignment="1">
      <alignment horizontal="center"/>
    </xf>
    <xf numFmtId="0" fontId="25" fillId="0" borderId="41" xfId="1" applyFont="1" applyFill="1" applyBorder="1" applyAlignment="1">
      <alignment horizontal="center"/>
    </xf>
    <xf numFmtId="0" fontId="25" fillId="0" borderId="34" xfId="1" applyFont="1" applyFill="1" applyBorder="1" applyAlignment="1">
      <alignment horizontal="center"/>
    </xf>
    <xf numFmtId="0" fontId="25" fillId="0" borderId="7" xfId="1" applyFont="1" applyFill="1" applyBorder="1" applyAlignment="1">
      <alignment horizontal="center"/>
    </xf>
    <xf numFmtId="0" fontId="25" fillId="0" borderId="54" xfId="1" applyFont="1" applyFill="1" applyBorder="1" applyAlignment="1">
      <alignment horizontal="center"/>
    </xf>
    <xf numFmtId="0" fontId="25" fillId="0" borderId="8" xfId="1" applyFont="1" applyFill="1" applyBorder="1" applyAlignment="1">
      <alignment horizontal="center"/>
    </xf>
    <xf numFmtId="0" fontId="25" fillId="0" borderId="56" xfId="1" applyFont="1" applyFill="1" applyBorder="1" applyAlignment="1">
      <alignment horizontal="center"/>
    </xf>
    <xf numFmtId="0" fontId="25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5" fillId="0" borderId="2" xfId="1" applyFont="1" applyFill="1" applyBorder="1" applyAlignment="1">
      <alignment horizontal="center"/>
    </xf>
    <xf numFmtId="0" fontId="25" fillId="0" borderId="57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/>
    </xf>
    <xf numFmtId="0" fontId="25" fillId="0" borderId="5" xfId="1" applyFont="1" applyFill="1" applyBorder="1" applyAlignment="1">
      <alignment horizontal="center"/>
    </xf>
    <xf numFmtId="0" fontId="25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5" fillId="0" borderId="13" xfId="1" applyFont="1" applyFill="1" applyBorder="1" applyAlignment="1">
      <alignment horizontal="center"/>
    </xf>
    <xf numFmtId="0" fontId="25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1" fillId="0" borderId="17" xfId="0" applyFont="1" applyBorder="1" applyAlignment="1"/>
    <xf numFmtId="0" fontId="11" fillId="0" borderId="14" xfId="0" applyFont="1" applyBorder="1" applyAlignment="1"/>
    <xf numFmtId="0" fontId="11" fillId="0" borderId="17" xfId="0" applyFont="1" applyFill="1" applyBorder="1"/>
    <xf numFmtId="0" fontId="11" fillId="0" borderId="17" xfId="1" applyFont="1" applyFill="1" applyBorder="1"/>
    <xf numFmtId="164" fontId="12" fillId="0" borderId="17" xfId="1" applyNumberFormat="1" applyFont="1" applyFill="1" applyBorder="1" applyAlignment="1">
      <alignment horizontal="left"/>
    </xf>
    <xf numFmtId="164" fontId="13" fillId="0" borderId="18" xfId="1" applyNumberFormat="1" applyFont="1" applyFill="1" applyBorder="1"/>
    <xf numFmtId="164" fontId="11" fillId="0" borderId="12" xfId="1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4" fillId="0" borderId="14" xfId="1" applyFont="1" applyBorder="1"/>
    <xf numFmtId="164" fontId="11" fillId="0" borderId="30" xfId="1" applyNumberFormat="1" applyFont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2" fillId="0" borderId="14" xfId="1" applyFont="1" applyBorder="1"/>
    <xf numFmtId="0" fontId="11" fillId="0" borderId="26" xfId="0" applyFont="1" applyBorder="1"/>
    <xf numFmtId="164" fontId="11" fillId="0" borderId="26" xfId="1" applyNumberFormat="1" applyFont="1" applyFill="1" applyBorder="1" applyAlignment="1">
      <alignment horizontal="left"/>
    </xf>
    <xf numFmtId="0" fontId="20" fillId="0" borderId="17" xfId="0" applyFont="1" applyBorder="1"/>
    <xf numFmtId="0" fontId="17" fillId="0" borderId="64" xfId="0" applyFont="1" applyFill="1" applyBorder="1" applyAlignment="1"/>
    <xf numFmtId="0" fontId="20" fillId="4" borderId="14" xfId="0" applyFont="1" applyFill="1" applyBorder="1" applyAlignment="1"/>
    <xf numFmtId="0" fontId="11" fillId="0" borderId="64" xfId="0" applyFont="1" applyFill="1" applyBorder="1"/>
    <xf numFmtId="0" fontId="11" fillId="0" borderId="4" xfId="0" applyFont="1" applyBorder="1" applyAlignment="1"/>
    <xf numFmtId="0" fontId="11" fillId="0" borderId="64" xfId="0" applyFont="1" applyBorder="1" applyAlignment="1"/>
    <xf numFmtId="0" fontId="11" fillId="0" borderId="24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0" fillId="0" borderId="29" xfId="0" applyFont="1" applyBorder="1" applyAlignment="1"/>
    <xf numFmtId="0" fontId="20" fillId="0" borderId="32" xfId="1" applyFont="1" applyFill="1" applyBorder="1" applyAlignment="1">
      <alignment horizontal="center"/>
    </xf>
    <xf numFmtId="0" fontId="25" fillId="0" borderId="71" xfId="1" applyFont="1" applyFill="1" applyBorder="1" applyAlignment="1">
      <alignment horizontal="center"/>
    </xf>
    <xf numFmtId="0" fontId="25" fillId="0" borderId="21" xfId="1" applyFont="1" applyFill="1" applyBorder="1" applyAlignment="1">
      <alignment horizontal="center"/>
    </xf>
    <xf numFmtId="0" fontId="25" fillId="0" borderId="30" xfId="1" applyFont="1" applyFill="1" applyBorder="1" applyAlignment="1">
      <alignment horizontal="center"/>
    </xf>
    <xf numFmtId="0" fontId="25" fillId="0" borderId="72" xfId="1" applyFont="1" applyFill="1" applyBorder="1" applyAlignment="1">
      <alignment horizontal="center"/>
    </xf>
    <xf numFmtId="0" fontId="25" fillId="0" borderId="37" xfId="1" applyFont="1" applyFill="1" applyBorder="1" applyAlignment="1">
      <alignment horizontal="center"/>
    </xf>
    <xf numFmtId="0" fontId="25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2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17" fillId="0" borderId="29" xfId="0" applyFont="1" applyBorder="1" applyAlignment="1"/>
    <xf numFmtId="0" fontId="11" fillId="0" borderId="64" xfId="1" applyFont="1" applyBorder="1"/>
    <xf numFmtId="0" fontId="11" fillId="0" borderId="68" xfId="0" applyFont="1" applyBorder="1" applyAlignment="1"/>
    <xf numFmtId="0" fontId="11" fillId="0" borderId="26" xfId="1" applyFont="1" applyFill="1" applyBorder="1"/>
    <xf numFmtId="164" fontId="13" fillId="0" borderId="20" xfId="1" applyNumberFormat="1" applyFont="1" applyBorder="1" applyAlignment="1">
      <alignment horizontal="center"/>
    </xf>
    <xf numFmtId="0" fontId="17" fillId="0" borderId="14" xfId="0" applyFont="1" applyFill="1" applyBorder="1" applyAlignment="1"/>
    <xf numFmtId="0" fontId="17" fillId="4" borderId="29" xfId="0" applyFont="1" applyFill="1" applyBorder="1" applyAlignment="1"/>
    <xf numFmtId="0" fontId="24" fillId="0" borderId="17" xfId="0" applyFont="1" applyBorder="1" applyAlignment="1"/>
    <xf numFmtId="0" fontId="24" fillId="0" borderId="24" xfId="0" applyFont="1" applyFill="1" applyBorder="1"/>
    <xf numFmtId="0" fontId="11" fillId="0" borderId="65" xfId="0" applyFont="1" applyFill="1" applyBorder="1"/>
    <xf numFmtId="0" fontId="11" fillId="0" borderId="9" xfId="0" applyFont="1" applyFill="1" applyBorder="1"/>
    <xf numFmtId="0" fontId="11" fillId="0" borderId="29" xfId="1" applyFont="1" applyBorder="1" applyAlignment="1">
      <alignment horizontal="left"/>
    </xf>
    <xf numFmtId="0" fontId="11" fillId="0" borderId="26" xfId="0" applyFont="1" applyBorder="1" applyAlignme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70" xfId="1" applyFont="1" applyBorder="1" applyAlignment="1">
      <alignment horizontal="center" vertical="center" textRotation="90"/>
    </xf>
    <xf numFmtId="0" fontId="21" fillId="0" borderId="69" xfId="1" applyFont="1" applyBorder="1" applyAlignment="1">
      <alignment horizontal="center" vertical="center" textRotation="90"/>
    </xf>
    <xf numFmtId="0" fontId="21" fillId="0" borderId="28" xfId="1" applyFont="1" applyBorder="1" applyAlignment="1">
      <alignment horizontal="center" vertical="center" textRotation="90"/>
    </xf>
    <xf numFmtId="0" fontId="21" fillId="0" borderId="6" xfId="1" applyFont="1" applyBorder="1" applyAlignment="1">
      <alignment horizontal="center" vertical="center" textRotation="90" wrapText="1"/>
    </xf>
    <xf numFmtId="0" fontId="21" fillId="0" borderId="1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22" fillId="0" borderId="57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/>
    </xf>
    <xf numFmtId="0" fontId="17" fillId="0" borderId="14" xfId="0" applyFont="1" applyBorder="1" applyAlignment="1"/>
    <xf numFmtId="0" fontId="11" fillId="0" borderId="14" xfId="0" applyFont="1" applyFill="1" applyBorder="1"/>
    <xf numFmtId="0" fontId="11" fillId="0" borderId="31" xfId="1" applyFont="1" applyBorder="1"/>
    <xf numFmtId="0" fontId="13" fillId="0" borderId="27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7" sqref="I27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hidden="1" customWidth="1"/>
    <col min="14" max="14" width="24.42578125" style="2" hidden="1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44" t="s">
        <v>44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45" t="s">
        <v>0</v>
      </c>
      <c r="B3" s="347" t="s">
        <v>1</v>
      </c>
      <c r="C3" s="9">
        <v>1</v>
      </c>
      <c r="D3" s="10">
        <v>42907</v>
      </c>
      <c r="E3" s="9">
        <v>2</v>
      </c>
      <c r="F3" s="11"/>
      <c r="G3" s="12">
        <v>3</v>
      </c>
      <c r="H3" s="10"/>
      <c r="I3" s="13">
        <v>4</v>
      </c>
      <c r="J3" s="10"/>
      <c r="K3" s="14">
        <v>5</v>
      </c>
      <c r="L3" s="15"/>
      <c r="M3" s="14">
        <v>6</v>
      </c>
      <c r="N3" s="15"/>
      <c r="O3" s="16">
        <v>7</v>
      </c>
      <c r="P3" s="15"/>
      <c r="Q3" s="16">
        <v>8</v>
      </c>
      <c r="R3" s="17"/>
      <c r="S3" s="16">
        <v>9</v>
      </c>
      <c r="T3" s="17"/>
      <c r="U3" s="16">
        <v>10</v>
      </c>
      <c r="V3" s="17"/>
    </row>
    <row r="4" spans="1:24" s="18" customFormat="1" ht="27" thickBot="1" x14ac:dyDescent="0.45">
      <c r="A4" s="346"/>
      <c r="B4" s="348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0">
        <f>A4+1</f>
        <v>1</v>
      </c>
      <c r="B5" s="293" t="s">
        <v>52</v>
      </c>
      <c r="C5" s="31">
        <v>45.2</v>
      </c>
      <c r="D5" s="32">
        <f>C5/3*10</f>
        <v>150.66666666666669</v>
      </c>
      <c r="E5" s="33">
        <v>47.6</v>
      </c>
      <c r="F5" s="32">
        <f>IF(E5&gt;0,IF(D5&gt;0,(D5*C$3+E5*10/3)/E$3,E5*10/3*(1-0.1*C$3)),IF(D5&gt;10,D5*0.9,D5))</f>
        <v>154.66666666666669</v>
      </c>
      <c r="G5" s="31">
        <v>44.7</v>
      </c>
      <c r="H5" s="32">
        <f>IF(G5&gt;0,IF(F5&gt;0,(F5*E$3+G5*10/3)/G$3,G5*10/3*(1-0.1*E$3)),IF(F5&gt;10,F5*0.9,F5))</f>
        <v>152.7777777777778</v>
      </c>
      <c r="I5" s="31">
        <v>46.2</v>
      </c>
      <c r="J5" s="32">
        <f>IF(I5&gt;0,IF(H5&gt;0,(H5*G$3+I5*10/3)/I$3,I5*10/3*(1-0.1*G$3)),IF(H5&gt;10,H5*0.9,H5))</f>
        <v>153.08333333333334</v>
      </c>
      <c r="K5" s="31">
        <v>44.1</v>
      </c>
      <c r="L5" s="32">
        <f>IF(K5&gt;0,IF(J5&gt;0,(J5*I$3+K5*10/3)/K$3,K5*10/3*(1-0.1*I$3)),IF(J5&gt;10,J5*0.9,J5))</f>
        <v>151.86666666666667</v>
      </c>
      <c r="M5" s="34"/>
      <c r="N5" s="32">
        <f t="shared" ref="N5:N29" si="0">IF(M5&gt;0,IF(L5&gt;0,(L5*K$3+M5*10/3)/M$3,M5*10/3*(1-0.1*K$3)),IF(L5&gt;10,L5*0.9,L5))</f>
        <v>136.68</v>
      </c>
      <c r="O5" s="35"/>
      <c r="P5" s="32">
        <f t="shared" ref="P5:P45" si="1">IF(O5&gt;0,IF(N5&gt;0,(N5*M$3+O5*10/3)/O$3,O5*10/3*(1-0.1*M$3)),IF(N5&gt;10,N5*0.9,N5))</f>
        <v>123.01200000000001</v>
      </c>
      <c r="Q5" s="34"/>
      <c r="R5" s="32">
        <f t="shared" ref="R5:R45" si="2">IF(Q5&gt;0,IF(P5&gt;0,(P5*O$3+Q5*10/3)/Q$3,Q5*10/3*(1-0.1*O$3)),IF(P5&gt;10,P5*0.9,P5))</f>
        <v>110.71080000000002</v>
      </c>
      <c r="S5" s="34"/>
      <c r="T5" s="36">
        <f t="shared" ref="T5:T36" si="3">IF(S5&gt;0,IF(R5&gt;0,(R5*Q$3+S5*10/3)/S$3,S5*10/3*(1-0.1*Q$3)),IF(R5&gt;10,R5*0.9,R5))</f>
        <v>99.639720000000025</v>
      </c>
      <c r="U5" s="37"/>
      <c r="V5" s="38">
        <f t="shared" ref="V5:V36" si="4">IF(U5&gt;0,IF(T5&gt;0,(T5*S$3+U5*10/3)/U$3,U5*10/3*(1-0.1*S$3)),IF(T5&gt;10,T5*0.9,T5))</f>
        <v>89.675748000000027</v>
      </c>
      <c r="W5" s="3"/>
      <c r="X5" s="3"/>
    </row>
    <row r="6" spans="1:24" ht="35.25" x14ac:dyDescent="0.45">
      <c r="A6" s="39">
        <v>2</v>
      </c>
      <c r="B6" s="292" t="s">
        <v>50</v>
      </c>
      <c r="C6" s="41">
        <v>45.7</v>
      </c>
      <c r="D6" s="42">
        <f>C6/3*10</f>
        <v>152.33333333333334</v>
      </c>
      <c r="E6" s="43">
        <v>46.3</v>
      </c>
      <c r="F6" s="42">
        <f>IF(E6&gt;0,IF(D6&gt;0,(D6*C$3+E6*10/3)/E$3,E6*10/3*(1-0.1*C$3)),IF(D6&gt;10,D6*0.9,D6))</f>
        <v>153.33333333333334</v>
      </c>
      <c r="G6" s="41">
        <v>39.200000000000003</v>
      </c>
      <c r="H6" s="42">
        <f>IF(G6&gt;0,IF(F6&gt;0,(F6*E$3+G6*10/3)/G$3,G6*10/3*(1-0.1*E$3)),IF(F6&gt;10,F6*0.9,F6))</f>
        <v>145.7777777777778</v>
      </c>
      <c r="I6" s="41">
        <v>52.4</v>
      </c>
      <c r="J6" s="42">
        <f>IF(I6&gt;0,IF(H6&gt;0,(H6*G$3+I6*10/3)/I$3,I6*10/3*(1-0.1*G$3)),IF(H6&gt;10,H6*0.9,H6))</f>
        <v>153</v>
      </c>
      <c r="K6" s="41">
        <v>44.5</v>
      </c>
      <c r="L6" s="42">
        <f>IF(K6&gt;0,IF(J6&gt;0,(J6*I$3+K6*10/3)/K$3,K6*10/3*(1-0.1*I$3)),IF(J6&gt;10,J6*0.9,J6))</f>
        <v>152.06666666666666</v>
      </c>
      <c r="M6" s="44"/>
      <c r="N6" s="42">
        <f t="shared" si="0"/>
        <v>136.86000000000001</v>
      </c>
      <c r="O6" s="45"/>
      <c r="P6" s="46">
        <f t="shared" si="1"/>
        <v>123.17400000000002</v>
      </c>
      <c r="Q6" s="44"/>
      <c r="R6" s="46">
        <f t="shared" si="2"/>
        <v>110.85660000000001</v>
      </c>
      <c r="S6" s="44"/>
      <c r="T6" s="42">
        <f t="shared" si="3"/>
        <v>99.77094000000001</v>
      </c>
      <c r="U6" s="47"/>
      <c r="V6" s="48">
        <f t="shared" si="4"/>
        <v>89.793846000000016</v>
      </c>
      <c r="W6" s="3"/>
      <c r="X6" s="3"/>
    </row>
    <row r="7" spans="1:24" ht="35.25" x14ac:dyDescent="0.45">
      <c r="A7" s="39">
        <v>3</v>
      </c>
      <c r="B7" s="338" t="s">
        <v>53</v>
      </c>
      <c r="C7" s="41">
        <v>34.299999999999997</v>
      </c>
      <c r="D7" s="42">
        <f>C7/3*10</f>
        <v>114.33333333333331</v>
      </c>
      <c r="E7" s="43">
        <v>59.4</v>
      </c>
      <c r="F7" s="42">
        <f>IF(E7&gt;0,IF(D7&gt;0,(D7*C$3+E7*10/3)/E$3,E7*10/3*(1-0.1*C$3)),IF(D7&gt;10,D7*0.9,D7))</f>
        <v>156.16666666666666</v>
      </c>
      <c r="G7" s="41">
        <v>48.2</v>
      </c>
      <c r="H7" s="42">
        <f>IF(G7&gt;0,IF(F7&gt;0,(F7*E$3+G7*10/3)/G$3,G7*10/3*(1-0.1*E$3)),IF(F7&gt;10,F7*0.9,F7))</f>
        <v>157.66666666666666</v>
      </c>
      <c r="I7" s="41"/>
      <c r="J7" s="42">
        <f>IF(I7&gt;0,IF(H7&gt;0,(H7*G$3+I7*10/3)/I$3,I7*10/3*(1-0.1*G$3)),IF(H7&gt;10,H7*0.9,H7))</f>
        <v>141.9</v>
      </c>
      <c r="K7" s="41">
        <v>30.2</v>
      </c>
      <c r="L7" s="42">
        <f>IF(K7&gt;0,IF(J7&gt;0,(J7*I$3+K7*10/3)/K$3,K7*10/3*(1-0.1*I$3)),IF(J7&gt;10,J7*0.9,J7))</f>
        <v>133.65333333333334</v>
      </c>
      <c r="M7" s="44"/>
      <c r="N7" s="42">
        <f t="shared" si="0"/>
        <v>120.28800000000001</v>
      </c>
      <c r="O7" s="45"/>
      <c r="P7" s="46">
        <f t="shared" si="1"/>
        <v>108.25920000000001</v>
      </c>
      <c r="Q7" s="44"/>
      <c r="R7" s="46">
        <f t="shared" si="2"/>
        <v>97.433280000000011</v>
      </c>
      <c r="S7" s="44"/>
      <c r="T7" s="49">
        <f t="shared" si="3"/>
        <v>87.689952000000005</v>
      </c>
      <c r="U7" s="47"/>
      <c r="V7" s="48">
        <f t="shared" si="4"/>
        <v>78.920956800000013</v>
      </c>
      <c r="W7" s="3"/>
      <c r="X7" s="3"/>
    </row>
    <row r="8" spans="1:24" ht="35.25" x14ac:dyDescent="0.45">
      <c r="A8" s="39">
        <v>4</v>
      </c>
      <c r="B8" s="292" t="s">
        <v>48</v>
      </c>
      <c r="C8" s="41">
        <v>51.5</v>
      </c>
      <c r="D8" s="42">
        <f>C8/3*10</f>
        <v>171.66666666666669</v>
      </c>
      <c r="E8" s="43">
        <v>30.5</v>
      </c>
      <c r="F8" s="42">
        <f>IF(E8&gt;0,IF(D8&gt;0,(D8*C$3+E8*10/3)/E$3,E8*10/3*(1-0.1*C$3)),IF(D8&gt;10,D8*0.9,D8))</f>
        <v>136.66666666666669</v>
      </c>
      <c r="G8" s="41">
        <v>42</v>
      </c>
      <c r="H8" s="42">
        <f>IF(G8&gt;0,IF(F8&gt;0,(F8*E$3+G8*10/3)/G$3,G8*10/3*(1-0.1*E$3)),IF(F8&gt;10,F8*0.9,F8))</f>
        <v>137.7777777777778</v>
      </c>
      <c r="I8" s="41">
        <v>44.4</v>
      </c>
      <c r="J8" s="42">
        <f>IF(I8&gt;0,IF(H8&gt;0,(H8*G$3+I8*10/3)/I$3,I8*10/3*(1-0.1*G$3)),IF(H8&gt;10,H8*0.9,H8))</f>
        <v>140.33333333333334</v>
      </c>
      <c r="K8" s="41">
        <v>46.9</v>
      </c>
      <c r="L8" s="42">
        <f>IF(K8&gt;0,IF(J8&gt;0,(J8*I$3+K8*10/3)/K$3,K8*10/3*(1-0.1*I$3)),IF(J8&gt;10,J8*0.9,J8))</f>
        <v>143.53333333333336</v>
      </c>
      <c r="M8" s="44"/>
      <c r="N8" s="42">
        <f t="shared" si="0"/>
        <v>129.18000000000004</v>
      </c>
      <c r="O8" s="45"/>
      <c r="P8" s="46">
        <f t="shared" si="1"/>
        <v>116.26200000000003</v>
      </c>
      <c r="Q8" s="44"/>
      <c r="R8" s="46">
        <f t="shared" si="2"/>
        <v>104.63580000000003</v>
      </c>
      <c r="S8" s="44"/>
      <c r="T8" s="42">
        <f t="shared" si="3"/>
        <v>94.172220000000024</v>
      </c>
      <c r="U8" s="47"/>
      <c r="V8" s="48">
        <f t="shared" si="4"/>
        <v>84.754998000000029</v>
      </c>
      <c r="W8" s="3"/>
      <c r="X8" s="3"/>
    </row>
    <row r="9" spans="1:24" ht="36" thickBot="1" x14ac:dyDescent="0.5">
      <c r="A9" s="50">
        <v>5</v>
      </c>
      <c r="B9" s="339" t="s">
        <v>73</v>
      </c>
      <c r="C9" s="51"/>
      <c r="D9" s="52"/>
      <c r="E9" s="53">
        <v>36.5</v>
      </c>
      <c r="F9" s="54">
        <f>IF(E9&gt;0,IF(D9&gt;0,(D9*C$3+E9*10/3)/E$3,E9*10/3*(1-0.1*C$3)),IF(D9&gt;10,D9*0.9,D9))</f>
        <v>109.5</v>
      </c>
      <c r="G9" s="51">
        <v>39</v>
      </c>
      <c r="H9" s="54">
        <f>IF(G9&gt;0,IF(F9&gt;0,(F9*E$3+G9*10/3)/G$3,G9*10/3*(1-0.1*E$3)),IF(F9&gt;10,F9*0.9,F9))</f>
        <v>116.33333333333333</v>
      </c>
      <c r="I9" s="55">
        <v>45.2</v>
      </c>
      <c r="J9" s="52">
        <f>IF(I9&gt;0,IF(H9&gt;0,(H9*G$3+I9*10/3)/I$3,I9*10/3*(1-0.1*G$3)),IF(H9&gt;10,H9*0.9,H9))</f>
        <v>124.91666666666666</v>
      </c>
      <c r="K9" s="55"/>
      <c r="L9" s="52">
        <f>IF(K9&gt;0,IF(J9&gt;0,(J9*I$3+K9*10/3)/K$3,K9*10/3*(1-0.1*I$3)),IF(J9&gt;10,J9*0.9,J9))</f>
        <v>112.425</v>
      </c>
      <c r="M9" s="56"/>
      <c r="N9" s="52">
        <f t="shared" si="0"/>
        <v>101.1825</v>
      </c>
      <c r="O9" s="57"/>
      <c r="P9" s="46">
        <f t="shared" si="1"/>
        <v>91.064250000000001</v>
      </c>
      <c r="Q9" s="58"/>
      <c r="R9" s="49">
        <f t="shared" si="2"/>
        <v>81.957825</v>
      </c>
      <c r="S9" s="56"/>
      <c r="T9" s="46">
        <f t="shared" si="3"/>
        <v>73.762042500000007</v>
      </c>
      <c r="U9" s="59"/>
      <c r="V9" s="60">
        <f t="shared" si="4"/>
        <v>66.385838250000006</v>
      </c>
      <c r="W9" s="3"/>
      <c r="X9" s="3"/>
    </row>
    <row r="10" spans="1:24" ht="35.25" x14ac:dyDescent="0.45">
      <c r="A10" s="84">
        <f>A9+1</f>
        <v>6</v>
      </c>
      <c r="B10" s="312" t="s">
        <v>45</v>
      </c>
      <c r="C10" s="31">
        <v>42</v>
      </c>
      <c r="D10" s="32">
        <f>C10/3*10</f>
        <v>140</v>
      </c>
      <c r="E10" s="33">
        <v>43.1</v>
      </c>
      <c r="F10" s="32">
        <f>IF(E10&gt;0,IF(D10&gt;0,(D10*C$3+E10*10/3)/E$3,E10*10/3*(1-0.1*C$3)),IF(D10&gt;10,D10*0.9,D10))</f>
        <v>141.83333333333331</v>
      </c>
      <c r="G10" s="31">
        <v>23.5</v>
      </c>
      <c r="H10" s="32">
        <f>IF(G10&gt;0,IF(F10&gt;0,(F10*E$3+G10*10/3)/G$3,G10*10/3*(1-0.1*E$3)),IF(F10&gt;10,F10*0.9,F10))</f>
        <v>120.66666666666664</v>
      </c>
      <c r="I10" s="31">
        <v>41.1</v>
      </c>
      <c r="J10" s="32">
        <f>IF(I10&gt;0,IF(H10&gt;0,(H10*G$3+I10*10/3)/I$3,I10*10/3*(1-0.1*G$3)),IF(H10&gt;10,H10*0.9,H10))</f>
        <v>124.74999999999999</v>
      </c>
      <c r="K10" s="89"/>
      <c r="L10" s="32">
        <f>IF(K10&gt;0,IF(J10&gt;0,(J10*I$3+K10*10/3)/K$3,K10*10/3*(1-0.1*I$3)),IF(J10&gt;10,J10*0.9,J10))</f>
        <v>112.27499999999999</v>
      </c>
      <c r="M10" s="61"/>
      <c r="N10" s="46">
        <f t="shared" si="0"/>
        <v>101.0475</v>
      </c>
      <c r="O10" s="35"/>
      <c r="P10" s="32">
        <f t="shared" si="1"/>
        <v>90.942750000000004</v>
      </c>
      <c r="Q10" s="34"/>
      <c r="R10" s="32">
        <f t="shared" si="2"/>
        <v>81.848475000000008</v>
      </c>
      <c r="S10" s="61"/>
      <c r="T10" s="36">
        <f t="shared" si="3"/>
        <v>73.663627500000004</v>
      </c>
      <c r="U10" s="62"/>
      <c r="V10" s="38">
        <f t="shared" si="4"/>
        <v>66.297264750000011</v>
      </c>
      <c r="W10" s="3"/>
      <c r="X10" s="3"/>
    </row>
    <row r="11" spans="1:24" ht="35.25" x14ac:dyDescent="0.45">
      <c r="A11" s="86">
        <f>A10+1</f>
        <v>7</v>
      </c>
      <c r="B11" s="313" t="s">
        <v>51</v>
      </c>
      <c r="C11" s="41">
        <v>32.6</v>
      </c>
      <c r="D11" s="42">
        <f>C11/3*10</f>
        <v>108.66666666666667</v>
      </c>
      <c r="E11" s="43">
        <v>37.200000000000003</v>
      </c>
      <c r="F11" s="42">
        <f>IF(E11&gt;0,IF(D11&gt;0,(D11*C$3+E11*10/3)/E$3,E11*10/3*(1-0.1*C$3)),IF(D11&gt;10,D11*0.9,D11))</f>
        <v>116.33333333333334</v>
      </c>
      <c r="G11" s="41">
        <v>38.299999999999997</v>
      </c>
      <c r="H11" s="42">
        <f>IF(G11&gt;0,IF(F11&gt;0,(F11*E$3+G11*10/3)/G$3,G11*10/3*(1-0.1*E$3)),IF(F11&gt;10,F11*0.9,F11))</f>
        <v>120.11111111111113</v>
      </c>
      <c r="I11" s="41">
        <v>36.299999999999997</v>
      </c>
      <c r="J11" s="42">
        <f>IF(I11&gt;0,IF(H11&gt;0,(H11*G$3+I11*10/3)/I$3,I11*10/3*(1-0.1*G$3)),IF(H11&gt;10,H11*0.9,H11))</f>
        <v>120.33333333333334</v>
      </c>
      <c r="K11" s="41">
        <v>39.9</v>
      </c>
      <c r="L11" s="42">
        <f>IF(K11&gt;0,IF(J11&gt;0,(J11*I$3+K11*10/3)/K$3,K11*10/3*(1-0.1*I$3)),IF(J11&gt;10,J11*0.9,J11))</f>
        <v>122.86666666666667</v>
      </c>
      <c r="M11" s="44"/>
      <c r="N11" s="42">
        <f t="shared" si="0"/>
        <v>110.58000000000001</v>
      </c>
      <c r="O11" s="45"/>
      <c r="P11" s="46">
        <f t="shared" si="1"/>
        <v>99.52200000000002</v>
      </c>
      <c r="Q11" s="44"/>
      <c r="R11" s="46">
        <f t="shared" si="2"/>
        <v>89.569800000000015</v>
      </c>
      <c r="S11" s="44"/>
      <c r="T11" s="42">
        <f t="shared" si="3"/>
        <v>80.612820000000013</v>
      </c>
      <c r="U11" s="47"/>
      <c r="V11" s="48">
        <f t="shared" si="4"/>
        <v>72.551538000000008</v>
      </c>
      <c r="W11" s="3"/>
      <c r="X11" s="3"/>
    </row>
    <row r="12" spans="1:24" ht="35.25" x14ac:dyDescent="0.45">
      <c r="A12" s="86">
        <f t="shared" ref="A12" si="5">A11+1</f>
        <v>8</v>
      </c>
      <c r="B12" s="313" t="s">
        <v>47</v>
      </c>
      <c r="C12" s="41">
        <v>27.7</v>
      </c>
      <c r="D12" s="42">
        <f>C12/3*10</f>
        <v>92.333333333333329</v>
      </c>
      <c r="E12" s="43">
        <v>32.1</v>
      </c>
      <c r="F12" s="42">
        <f>IF(E12&gt;0,IF(D12&gt;0,(D12*C$3+E12*10/3)/E$3,E12*10/3*(1-0.1*C$3)),IF(D12&gt;10,D12*0.9,D12))</f>
        <v>99.666666666666657</v>
      </c>
      <c r="G12" s="41">
        <v>37.9</v>
      </c>
      <c r="H12" s="42">
        <f>IF(G12&gt;0,IF(F12&gt;0,(F12*E$3+G12*10/3)/G$3,G12*10/3*(1-0.1*E$3)),IF(F12&gt;10,F12*0.9,F12))</f>
        <v>108.55555555555554</v>
      </c>
      <c r="I12" s="41">
        <v>40</v>
      </c>
      <c r="J12" s="42">
        <f>IF(I12&gt;0,IF(H12&gt;0,(H12*G$3+I12*10/3)/I$3,I12*10/3*(1-0.1*G$3)),IF(H12&gt;10,H12*0.9,H12))</f>
        <v>114.75</v>
      </c>
      <c r="K12" s="41">
        <v>45</v>
      </c>
      <c r="L12" s="42">
        <f>IF(K12&gt;0,IF(J12&gt;0,(J12*I$3+K12*10/3)/K$3,K12*10/3*(1-0.1*I$3)),IF(J12&gt;10,J12*0.9,J12))</f>
        <v>121.8</v>
      </c>
      <c r="M12" s="44"/>
      <c r="N12" s="42">
        <f t="shared" si="0"/>
        <v>109.62</v>
      </c>
      <c r="O12" s="45"/>
      <c r="P12" s="46">
        <f t="shared" si="1"/>
        <v>98.658000000000001</v>
      </c>
      <c r="Q12" s="44"/>
      <c r="R12" s="46">
        <f t="shared" si="2"/>
        <v>88.792200000000008</v>
      </c>
      <c r="S12" s="44"/>
      <c r="T12" s="49">
        <f t="shared" si="3"/>
        <v>79.912980000000005</v>
      </c>
      <c r="U12" s="47"/>
      <c r="V12" s="48">
        <f t="shared" si="4"/>
        <v>71.921682000000004</v>
      </c>
      <c r="W12" s="3"/>
      <c r="X12" s="3"/>
    </row>
    <row r="13" spans="1:24" ht="35.25" x14ac:dyDescent="0.45">
      <c r="A13" s="86">
        <v>9</v>
      </c>
      <c r="B13" s="333" t="s">
        <v>60</v>
      </c>
      <c r="C13" s="41">
        <v>42.099999999999994</v>
      </c>
      <c r="D13" s="42">
        <f>C13/3*10</f>
        <v>140.33333333333331</v>
      </c>
      <c r="E13" s="43">
        <v>38.5</v>
      </c>
      <c r="F13" s="42">
        <f>IF(E13&gt;0,IF(D13&gt;0,(D13*C$3+E13*10/3)/E$3,E13*10/3*(1-0.1*C$3)),IF(D13&gt;10,D13*0.9,D13))</f>
        <v>134.33333333333331</v>
      </c>
      <c r="G13" s="41"/>
      <c r="H13" s="42">
        <f>IF(G13&gt;0,IF(F13&gt;0,(F13*E$3+G13*10/3)/G$3,G13*10/3*(1-0.1*E$3)),IF(F13&gt;10,F13*0.9,F13))</f>
        <v>120.89999999999999</v>
      </c>
      <c r="I13" s="41"/>
      <c r="J13" s="42">
        <f>IF(I13&gt;0,IF(H13&gt;0,(H13*G$3+I13*10/3)/I$3,I13*10/3*(1-0.1*G$3)),IF(H13&gt;10,H13*0.9,H13))</f>
        <v>108.80999999999999</v>
      </c>
      <c r="K13" s="44">
        <v>35.700000000000003</v>
      </c>
      <c r="L13" s="42">
        <f>IF(K13&gt;0,IF(J13&gt;0,(J13*I$3+K13*10/3)/K$3,K13*10/3*(1-0.1*I$3)),IF(J13&gt;10,J13*0.9,J13))</f>
        <v>110.848</v>
      </c>
      <c r="M13" s="44"/>
      <c r="N13" s="42">
        <f t="shared" si="0"/>
        <v>99.763199999999998</v>
      </c>
      <c r="O13" s="45"/>
      <c r="P13" s="46">
        <f t="shared" si="1"/>
        <v>89.786879999999996</v>
      </c>
      <c r="Q13" s="44"/>
      <c r="R13" s="46">
        <f t="shared" si="2"/>
        <v>80.808192000000005</v>
      </c>
      <c r="S13" s="44"/>
      <c r="T13" s="42">
        <f t="shared" si="3"/>
        <v>72.727372800000012</v>
      </c>
      <c r="U13" s="47"/>
      <c r="V13" s="48">
        <f t="shared" si="4"/>
        <v>65.454635520000011</v>
      </c>
      <c r="W13" s="3"/>
      <c r="X13" s="3"/>
    </row>
    <row r="14" spans="1:24" ht="36" thickBot="1" x14ac:dyDescent="0.5">
      <c r="A14" s="314">
        <v>10</v>
      </c>
      <c r="B14" s="340" t="s">
        <v>55</v>
      </c>
      <c r="C14" s="55">
        <v>34.5</v>
      </c>
      <c r="D14" s="52">
        <f>C14/3*10</f>
        <v>115</v>
      </c>
      <c r="E14" s="53">
        <v>32.1</v>
      </c>
      <c r="F14" s="54">
        <f>IF(E14&gt;0,IF(D14&gt;0,(D14*C$3+E14*10/3)/E$3,E14*10/3*(1-0.1*C$3)),IF(D14&gt;10,D14*0.9,D14))</f>
        <v>111</v>
      </c>
      <c r="G14" s="56">
        <v>35</v>
      </c>
      <c r="H14" s="52">
        <f>IF(G14&gt;0,IF(F14&gt;0,(F14*E$3+G14*10/3)/G$3,G14*10/3*(1-0.1*E$3)),IF(F14&gt;10,F14*0.9,F14))</f>
        <v>112.8888888888889</v>
      </c>
      <c r="I14" s="55">
        <v>23.5</v>
      </c>
      <c r="J14" s="52">
        <f>IF(I14&gt;0,IF(H14&gt;0,(H14*G$3+I14*10/3)/I$3,I14*10/3*(1-0.1*G$3)),IF(H14&gt;10,H14*0.9,H14))</f>
        <v>104.25</v>
      </c>
      <c r="K14" s="55"/>
      <c r="L14" s="52">
        <f>IF(K14&gt;0,IF(J14&gt;0,(J14*I$3+K14*10/3)/K$3,K14*10/3*(1-0.1*I$3)),IF(J14&gt;10,J14*0.9,J14))</f>
        <v>93.825000000000003</v>
      </c>
      <c r="M14" s="56"/>
      <c r="N14" s="52">
        <f t="shared" si="0"/>
        <v>84.44250000000001</v>
      </c>
      <c r="O14" s="64"/>
      <c r="P14" s="46">
        <f t="shared" si="1"/>
        <v>75.998250000000013</v>
      </c>
      <c r="Q14" s="56"/>
      <c r="R14" s="65">
        <f t="shared" si="2"/>
        <v>68.398425000000017</v>
      </c>
      <c r="S14" s="58"/>
      <c r="T14" s="46">
        <f t="shared" si="3"/>
        <v>61.558582500000014</v>
      </c>
      <c r="U14" s="66"/>
      <c r="V14" s="60">
        <f t="shared" si="4"/>
        <v>55.402724250000013</v>
      </c>
      <c r="W14" s="3"/>
      <c r="X14" s="3"/>
    </row>
    <row r="15" spans="1:24" ht="35.25" x14ac:dyDescent="0.45">
      <c r="A15" s="84">
        <v>11</v>
      </c>
      <c r="B15" s="333" t="s">
        <v>90</v>
      </c>
      <c r="C15" s="31"/>
      <c r="D15" s="32"/>
      <c r="E15" s="31"/>
      <c r="F15" s="32"/>
      <c r="G15" s="67">
        <v>39.200000000000003</v>
      </c>
      <c r="H15" s="46">
        <f>IF(G15&gt;0,IF(F15&gt;0,(F15*E$3+G15*10/3)/G$3,G15*10/3*(1-0.1*E$3)),IF(F15&gt;10,F15*0.9,F15))</f>
        <v>104.53333333333333</v>
      </c>
      <c r="I15" s="301"/>
      <c r="J15" s="46">
        <f>IF(I15&gt;0,IF(H15&gt;0,(H15*G$3+I15*10/3)/I$3,I15*10/3*(1-0.1*G$3)),IF(H15&gt;10,H15*0.9,H15))</f>
        <v>94.08</v>
      </c>
      <c r="K15" s="31"/>
      <c r="L15" s="32">
        <f>IF(K15&gt;0,IF(J15&gt;0,(J15*I$3+K15*10/3)/K$3,K15*10/3*(1-0.1*I$3)),IF(J15&gt;10,J15*0.9,J15))</f>
        <v>84.671999999999997</v>
      </c>
      <c r="M15" s="61"/>
      <c r="N15" s="46">
        <f t="shared" si="0"/>
        <v>76.204800000000006</v>
      </c>
      <c r="O15" s="68"/>
      <c r="P15" s="32">
        <f t="shared" si="1"/>
        <v>68.584320000000005</v>
      </c>
      <c r="Q15" s="61"/>
      <c r="R15" s="46">
        <f t="shared" si="2"/>
        <v>61.725888000000005</v>
      </c>
      <c r="S15" s="34"/>
      <c r="T15" s="36">
        <f t="shared" si="3"/>
        <v>55.553299200000005</v>
      </c>
      <c r="U15" s="37"/>
      <c r="V15" s="38">
        <f t="shared" si="4"/>
        <v>49.997969280000007</v>
      </c>
      <c r="W15" s="3"/>
      <c r="X15" s="3"/>
    </row>
    <row r="16" spans="1:24" ht="35.25" x14ac:dyDescent="0.45">
      <c r="A16" s="86">
        <v>12</v>
      </c>
      <c r="B16" s="332" t="s">
        <v>56</v>
      </c>
      <c r="C16" s="41">
        <v>35</v>
      </c>
      <c r="D16" s="42">
        <f>C16/3*10</f>
        <v>116.66666666666666</v>
      </c>
      <c r="E16" s="41"/>
      <c r="F16" s="42">
        <f>IF(E16&gt;0,IF(D16&gt;0,(D16*C$3+E16*10/3)/E$3,E16*10/3*(1-0.1*C$3)),IF(D16&gt;10,D16*0.9,D16))</f>
        <v>105</v>
      </c>
      <c r="G16" s="41">
        <v>24.2</v>
      </c>
      <c r="H16" s="42">
        <f>IF(G16&gt;0,IF(F16&gt;0,(F16*E$3+G16*10/3)/G$3,G16*10/3*(1-0.1*E$3)),IF(F16&gt;10,F16*0.9,F16))</f>
        <v>96.8888888888889</v>
      </c>
      <c r="I16" s="43">
        <v>25</v>
      </c>
      <c r="J16" s="42">
        <f>IF(I16&gt;0,IF(H16&gt;0,(H16*G$3+I16*10/3)/I$3,I16*10/3*(1-0.1*G$3)),IF(H16&gt;10,H16*0.9,H16))</f>
        <v>93.5</v>
      </c>
      <c r="K16" s="41">
        <v>41.8</v>
      </c>
      <c r="L16" s="42">
        <f>IF(K16&gt;0,IF(J16&gt;0,(J16*I$3+K16*10/3)/K$3,K16*10/3*(1-0.1*I$3)),IF(J16&gt;10,J16*0.9,J16))</f>
        <v>102.66666666666667</v>
      </c>
      <c r="M16" s="44"/>
      <c r="N16" s="42">
        <f t="shared" si="0"/>
        <v>92.4</v>
      </c>
      <c r="O16" s="45"/>
      <c r="P16" s="46">
        <f t="shared" si="1"/>
        <v>83.160000000000011</v>
      </c>
      <c r="Q16" s="44"/>
      <c r="R16" s="46">
        <f t="shared" si="2"/>
        <v>74.844000000000008</v>
      </c>
      <c r="S16" s="44"/>
      <c r="T16" s="42">
        <f t="shared" si="3"/>
        <v>67.359600000000015</v>
      </c>
      <c r="U16" s="47"/>
      <c r="V16" s="48">
        <f t="shared" si="4"/>
        <v>60.623640000000016</v>
      </c>
      <c r="W16" s="3"/>
      <c r="X16" s="3"/>
    </row>
    <row r="17" spans="1:24" ht="35.25" x14ac:dyDescent="0.45">
      <c r="A17" s="86">
        <f t="shared" ref="A17:A19" si="6">A16+1</f>
        <v>13</v>
      </c>
      <c r="B17" s="311" t="s">
        <v>57</v>
      </c>
      <c r="C17" s="41">
        <v>29</v>
      </c>
      <c r="D17" s="42">
        <f>C17/3*10</f>
        <v>96.666666666666657</v>
      </c>
      <c r="E17" s="41"/>
      <c r="F17" s="42">
        <f>IF(E17&gt;0,IF(D17&gt;0,(D17*C$3+E17*10/3)/E$3,E17*10/3*(1-0.1*C$3)),IF(D17&gt;10,D17*0.9,D17))</f>
        <v>87</v>
      </c>
      <c r="G17" s="44">
        <v>37</v>
      </c>
      <c r="H17" s="42">
        <f>IF(G17&gt;0,IF(F17&gt;0,(F17*E$3+G17*10/3)/G$3,G17*10/3*(1-0.1*E$3)),IF(F17&gt;10,F17*0.9,F17))</f>
        <v>99.1111111111111</v>
      </c>
      <c r="I17" s="43"/>
      <c r="J17" s="42">
        <f>IF(I17&gt;0,IF(H17&gt;0,(H17*G$3+I17*10/3)/I$3,I17*10/3*(1-0.1*G$3)),IF(H17&gt;10,H17*0.9,H17))</f>
        <v>89.199999999999989</v>
      </c>
      <c r="K17" s="41"/>
      <c r="L17" s="42">
        <f>IF(K17&gt;0,IF(J17&gt;0,(J17*I$3+K17*10/3)/K$3,K17*10/3*(1-0.1*I$3)),IF(J17&gt;10,J17*0.9,J17))</f>
        <v>80.279999999999987</v>
      </c>
      <c r="M17" s="44"/>
      <c r="N17" s="42">
        <f t="shared" si="0"/>
        <v>72.251999999999995</v>
      </c>
      <c r="O17" s="45"/>
      <c r="P17" s="46">
        <f t="shared" si="1"/>
        <v>65.026799999999994</v>
      </c>
      <c r="Q17" s="44"/>
      <c r="R17" s="46">
        <f t="shared" si="2"/>
        <v>58.524119999999996</v>
      </c>
      <c r="S17" s="44"/>
      <c r="T17" s="49">
        <f t="shared" si="3"/>
        <v>52.671707999999995</v>
      </c>
      <c r="U17" s="47"/>
      <c r="V17" s="48">
        <f t="shared" si="4"/>
        <v>47.4045372</v>
      </c>
      <c r="W17" s="3"/>
      <c r="X17" s="3"/>
    </row>
    <row r="18" spans="1:24" ht="35.25" x14ac:dyDescent="0.45">
      <c r="A18" s="86">
        <f t="shared" si="6"/>
        <v>14</v>
      </c>
      <c r="B18" s="332" t="s">
        <v>46</v>
      </c>
      <c r="C18" s="41">
        <v>17.100000000000001</v>
      </c>
      <c r="D18" s="42">
        <f>C18/3*10</f>
        <v>57</v>
      </c>
      <c r="E18" s="41">
        <v>29.3</v>
      </c>
      <c r="F18" s="42">
        <f>IF(E18&gt;0,IF(D18&gt;0,(D18*C$3+E18*10/3)/E$3,E18*10/3*(1-0.1*C$3)),IF(D18&gt;10,D18*0.9,D18))</f>
        <v>77.333333333333343</v>
      </c>
      <c r="G18" s="41">
        <v>33.700000000000003</v>
      </c>
      <c r="H18" s="42">
        <f>IF(G18&gt;0,IF(F18&gt;0,(F18*E$3+G18*10/3)/G$3,G18*10/3*(1-0.1*E$3)),IF(F18&gt;10,F18*0.9,F18))</f>
        <v>89</v>
      </c>
      <c r="I18" s="43">
        <v>23</v>
      </c>
      <c r="J18" s="42">
        <f>IF(I18&gt;0,IF(H18&gt;0,(H18*G$3+I18*10/3)/I$3,I18*10/3*(1-0.1*G$3)),IF(H18&gt;10,H18*0.9,H18))</f>
        <v>85.916666666666671</v>
      </c>
      <c r="K18" s="41">
        <v>31.3</v>
      </c>
      <c r="L18" s="42">
        <f>IF(K18&gt;0,IF(J18&gt;0,(J18*I$3+K18*10/3)/K$3,K18*10/3*(1-0.1*I$3)),IF(J18&gt;10,J18*0.9,J18))</f>
        <v>89.6</v>
      </c>
      <c r="M18" s="44"/>
      <c r="N18" s="42">
        <f t="shared" si="0"/>
        <v>80.64</v>
      </c>
      <c r="O18" s="45"/>
      <c r="P18" s="46">
        <f t="shared" si="1"/>
        <v>72.576000000000008</v>
      </c>
      <c r="Q18" s="44"/>
      <c r="R18" s="46">
        <f t="shared" si="2"/>
        <v>65.318400000000011</v>
      </c>
      <c r="S18" s="44"/>
      <c r="T18" s="42">
        <f t="shared" si="3"/>
        <v>58.786560000000009</v>
      </c>
      <c r="U18" s="47"/>
      <c r="V18" s="48">
        <f t="shared" si="4"/>
        <v>52.907904000000009</v>
      </c>
      <c r="W18" s="3"/>
      <c r="X18" s="3"/>
    </row>
    <row r="19" spans="1:24" ht="36" thickBot="1" x14ac:dyDescent="0.5">
      <c r="A19" s="87">
        <f t="shared" si="6"/>
        <v>15</v>
      </c>
      <c r="B19" s="341" t="s">
        <v>74</v>
      </c>
      <c r="C19" s="55"/>
      <c r="D19" s="52"/>
      <c r="E19" s="55">
        <v>35.1</v>
      </c>
      <c r="F19" s="52">
        <f>IF(E19&gt;0,IF(D19&gt;0,(D19*C$3+E19*10/3)/E$3,E19*10/3*(1-0.1*C$3)),IF(D19&gt;10,D19*0.9,D19))</f>
        <v>105.3</v>
      </c>
      <c r="G19" s="51"/>
      <c r="H19" s="54">
        <f>IF(G19&gt;0,IF(F19&gt;0,(F19*E$3+G19*10/3)/G$3,G19*10/3*(1-0.1*E$3)),IF(F19&gt;10,F19*0.9,F19))</f>
        <v>94.77</v>
      </c>
      <c r="I19" s="57"/>
      <c r="J19" s="54">
        <f>IF(I19&gt;0,IF(H19&gt;0,(H19*G$3+I19*10/3)/I$3,I19*10/3*(1-0.1*G$3)),IF(H19&gt;10,H19*0.9,H19))</f>
        <v>85.292999999999992</v>
      </c>
      <c r="K19" s="51"/>
      <c r="L19" s="54">
        <f>IF(K19&gt;0,IF(J19&gt;0,(J19*I$3+K19*10/3)/K$3,K19*10/3*(1-0.1*I$3)),IF(J19&gt;10,J19*0.9,J19))</f>
        <v>76.7637</v>
      </c>
      <c r="M19" s="58"/>
      <c r="N19" s="54">
        <f t="shared" si="0"/>
        <v>69.087330000000009</v>
      </c>
      <c r="O19" s="57"/>
      <c r="P19" s="46">
        <f t="shared" si="1"/>
        <v>62.178597000000011</v>
      </c>
      <c r="Q19" s="58"/>
      <c r="R19" s="49">
        <f t="shared" si="2"/>
        <v>55.960737300000012</v>
      </c>
      <c r="S19" s="56"/>
      <c r="T19" s="46">
        <f t="shared" si="3"/>
        <v>50.364663570000012</v>
      </c>
      <c r="U19" s="59"/>
      <c r="V19" s="60">
        <f t="shared" si="4"/>
        <v>45.32819721300001</v>
      </c>
      <c r="W19" s="3"/>
      <c r="X19" s="3"/>
    </row>
    <row r="20" spans="1:24" ht="35.25" x14ac:dyDescent="0.45">
      <c r="A20" s="74">
        <f t="shared" ref="A20:A50" si="7">A19+1</f>
        <v>16</v>
      </c>
      <c r="B20" s="103" t="s">
        <v>103</v>
      </c>
      <c r="C20" s="67"/>
      <c r="D20" s="46"/>
      <c r="E20" s="75"/>
      <c r="F20" s="46"/>
      <c r="G20" s="31">
        <v>27.4</v>
      </c>
      <c r="H20" s="32">
        <f>IF(G20&gt;0,IF(F20&gt;0,(F20*E$3+G20*10/3)/G$3,G20*10/3*(1-0.1*E$3)),IF(F20&gt;10,F20*0.9,F20))</f>
        <v>73.066666666666663</v>
      </c>
      <c r="I20" s="31">
        <v>33.4</v>
      </c>
      <c r="J20" s="32">
        <f>IF(I20&gt;0,IF(H20&gt;0,(H20*G$3+I20*10/3)/I$3,I20*10/3*(1-0.1*G$3)),IF(H20&gt;10,H20*0.9,H20))</f>
        <v>82.633333333333326</v>
      </c>
      <c r="K20" s="31">
        <v>32.1</v>
      </c>
      <c r="L20" s="32"/>
      <c r="M20" s="34"/>
      <c r="N20" s="32">
        <f t="shared" si="0"/>
        <v>0</v>
      </c>
      <c r="O20" s="35"/>
      <c r="P20" s="32">
        <f t="shared" si="1"/>
        <v>0</v>
      </c>
      <c r="Q20" s="34"/>
      <c r="R20" s="32">
        <f t="shared" si="2"/>
        <v>0</v>
      </c>
      <c r="S20" s="61"/>
      <c r="T20" s="36">
        <f t="shared" si="3"/>
        <v>0</v>
      </c>
      <c r="U20" s="62"/>
      <c r="V20" s="38">
        <f t="shared" si="4"/>
        <v>0</v>
      </c>
      <c r="W20" s="3"/>
      <c r="X20" s="3"/>
    </row>
    <row r="21" spans="1:24" ht="35.25" x14ac:dyDescent="0.45">
      <c r="A21" s="39">
        <f t="shared" si="7"/>
        <v>17</v>
      </c>
      <c r="B21" s="95" t="s">
        <v>58</v>
      </c>
      <c r="C21" s="41">
        <v>27.2</v>
      </c>
      <c r="D21" s="42">
        <f>C21/3*10</f>
        <v>90.666666666666657</v>
      </c>
      <c r="E21" s="43">
        <v>19</v>
      </c>
      <c r="F21" s="42">
        <f>IF(E21&gt;0,IF(D21&gt;0,(D21*C$3+E21*10/3)/E$3,E21*10/3*(1-0.1*C$3)),IF(D21&gt;10,D21*0.9,D21))</f>
        <v>77</v>
      </c>
      <c r="G21" s="41">
        <v>15.4</v>
      </c>
      <c r="H21" s="42">
        <f>IF(G21&gt;0,IF(F21&gt;0,(F21*E$3+G21*10/3)/G$3,G21*10/3*(1-0.1*E$3)),IF(F21&gt;10,F21*0.9,F21))</f>
        <v>68.444444444444443</v>
      </c>
      <c r="I21" s="41">
        <v>33.4</v>
      </c>
      <c r="J21" s="42">
        <f>IF(I21&gt;0,IF(H21&gt;0,(H21*G$3+I21*10/3)/I$3,I21*10/3*(1-0.1*G$3)),IF(H21&gt;10,H21*0.9,H21))</f>
        <v>79.166666666666657</v>
      </c>
      <c r="K21" s="41">
        <v>25.8</v>
      </c>
      <c r="L21" s="42">
        <f>IF(K21&gt;0,IF(J21&gt;0,(J21*I$3+K21*10/3)/K$3,K21*10/3*(1-0.1*I$3)),IF(J21&gt;10,J21*0.9,J21))</f>
        <v>80.533333333333331</v>
      </c>
      <c r="M21" s="44"/>
      <c r="N21" s="42">
        <f t="shared" si="0"/>
        <v>72.48</v>
      </c>
      <c r="O21" s="45"/>
      <c r="P21" s="46">
        <f t="shared" si="1"/>
        <v>65.231999999999999</v>
      </c>
      <c r="Q21" s="44"/>
      <c r="R21" s="46">
        <f t="shared" si="2"/>
        <v>58.708800000000004</v>
      </c>
      <c r="S21" s="44"/>
      <c r="T21" s="42">
        <f t="shared" si="3"/>
        <v>52.837920000000004</v>
      </c>
      <c r="U21" s="47"/>
      <c r="V21" s="48">
        <f t="shared" si="4"/>
        <v>47.554128000000006</v>
      </c>
      <c r="W21" s="3"/>
      <c r="X21" s="3"/>
    </row>
    <row r="22" spans="1:24" ht="35.25" x14ac:dyDescent="0.45">
      <c r="A22" s="39">
        <f t="shared" si="7"/>
        <v>18</v>
      </c>
      <c r="B22" s="294" t="s">
        <v>49</v>
      </c>
      <c r="C22" s="41">
        <v>28.2</v>
      </c>
      <c r="D22" s="42">
        <f>C22/3*10</f>
        <v>94</v>
      </c>
      <c r="E22" s="43"/>
      <c r="F22" s="42">
        <f>IF(E22&gt;0,IF(D22&gt;0,(D22*C$3+E22*10/3)/E$3,E22*10/3*(1-0.1*C$3)),IF(D22&gt;10,D22*0.9,D22))</f>
        <v>84.600000000000009</v>
      </c>
      <c r="G22" s="41"/>
      <c r="H22" s="42">
        <f>IF(G22&gt;0,IF(F22&gt;0,(F22*E$3+G22*10/3)/G$3,G22*10/3*(1-0.1*E$3)),IF(F22&gt;10,F22*0.9,F22))</f>
        <v>76.140000000000015</v>
      </c>
      <c r="I22" s="41"/>
      <c r="J22" s="42">
        <f>IF(I22&gt;0,IF(H22&gt;0,(H22*G$3+I22*10/3)/I$3,I22*10/3*(1-0.1*G$3)),IF(H22&gt;10,H22*0.9,H22))</f>
        <v>68.52600000000001</v>
      </c>
      <c r="K22" s="41"/>
      <c r="L22" s="42">
        <f>IF(K22&gt;0,IF(J22&gt;0,(J22*I$3+K22*10/3)/K$3,K22*10/3*(1-0.1*I$3)),IF(J22&gt;10,J22*0.9,J22))</f>
        <v>61.673400000000008</v>
      </c>
      <c r="M22" s="41"/>
      <c r="N22" s="42">
        <f t="shared" si="0"/>
        <v>55.506060000000005</v>
      </c>
      <c r="O22" s="45"/>
      <c r="P22" s="46">
        <f t="shared" si="1"/>
        <v>49.955454000000003</v>
      </c>
      <c r="Q22" s="44"/>
      <c r="R22" s="46">
        <f t="shared" si="2"/>
        <v>44.959908600000006</v>
      </c>
      <c r="S22" s="44"/>
      <c r="T22" s="49">
        <f t="shared" si="3"/>
        <v>40.463917740000007</v>
      </c>
      <c r="U22" s="47"/>
      <c r="V22" s="48">
        <f t="shared" si="4"/>
        <v>36.417525966000007</v>
      </c>
      <c r="W22" s="3"/>
      <c r="X22" s="3"/>
    </row>
    <row r="23" spans="1:24" ht="35.25" x14ac:dyDescent="0.45">
      <c r="A23" s="39">
        <f t="shared" si="7"/>
        <v>19</v>
      </c>
      <c r="B23" s="78" t="s">
        <v>76</v>
      </c>
      <c r="C23" s="41"/>
      <c r="D23" s="42"/>
      <c r="E23" s="94">
        <v>21</v>
      </c>
      <c r="F23" s="42">
        <f>IF(E23&gt;0,IF(D23&gt;0,(D23*C$3+E23*10/3)/E$3,E23*10/3*(1-0.1*C$3)),IF(D23&gt;10,D23*0.9,D23))</f>
        <v>63</v>
      </c>
      <c r="G23" s="41">
        <v>15.9</v>
      </c>
      <c r="H23" s="42">
        <f>IF(G23&gt;0,IF(F23&gt;0,(F23*E$3+G23*10/3)/G$3,G23*10/3*(1-0.1*E$3)),IF(F23&gt;10,F23*0.9,F23))</f>
        <v>59.666666666666664</v>
      </c>
      <c r="I23" s="41">
        <v>25.7</v>
      </c>
      <c r="J23" s="42">
        <f>IF(I23&gt;0,IF(H23&gt;0,(H23*G$3+I23*10/3)/I$3,I23*10/3*(1-0.1*G$3)),IF(H23&gt;10,H23*0.9,H23))</f>
        <v>66.166666666666671</v>
      </c>
      <c r="K23" s="41"/>
      <c r="L23" s="42">
        <f>IF(K23&gt;0,IF(J23&gt;0,(J23*I$3+K23*10/3)/K$3,K23*10/3*(1-0.1*I$3)),IF(J23&gt;10,J23*0.9,J23))</f>
        <v>59.550000000000004</v>
      </c>
      <c r="M23" s="44"/>
      <c r="N23" s="42">
        <f t="shared" si="0"/>
        <v>53.595000000000006</v>
      </c>
      <c r="O23" s="45"/>
      <c r="P23" s="46">
        <f t="shared" si="1"/>
        <v>48.235500000000009</v>
      </c>
      <c r="Q23" s="44"/>
      <c r="R23" s="46">
        <f t="shared" si="2"/>
        <v>43.411950000000012</v>
      </c>
      <c r="S23" s="44"/>
      <c r="T23" s="42">
        <f t="shared" si="3"/>
        <v>39.070755000000013</v>
      </c>
      <c r="U23" s="47"/>
      <c r="V23" s="48">
        <f t="shared" si="4"/>
        <v>35.163679500000015</v>
      </c>
      <c r="W23" s="3"/>
      <c r="X23" s="3"/>
    </row>
    <row r="24" spans="1:24" ht="36" thickBot="1" x14ac:dyDescent="0.5">
      <c r="A24" s="71">
        <f t="shared" si="7"/>
        <v>20</v>
      </c>
      <c r="B24" s="334" t="s">
        <v>54</v>
      </c>
      <c r="C24" s="55">
        <v>26.5</v>
      </c>
      <c r="D24" s="42">
        <f>C24/3*10</f>
        <v>88.333333333333343</v>
      </c>
      <c r="E24" s="72">
        <v>16.100000000000001</v>
      </c>
      <c r="F24" s="52">
        <f>IF(E24&gt;0,IF(D24&gt;0,(D24*C$3+E24*10/3)/E$3,E24*10/3*(1-0.1*C$3)),IF(D24&gt;10,D24*0.9,D24))</f>
        <v>71</v>
      </c>
      <c r="G24" s="55"/>
      <c r="H24" s="52">
        <f>IF(G24&gt;0,IF(F24&gt;0,(F24*E$3+G24*10/3)/G$3,G24*10/3*(1-0.1*E$3)),IF(F24&gt;10,F24*0.9,F24))</f>
        <v>63.9</v>
      </c>
      <c r="I24" s="55"/>
      <c r="J24" s="52">
        <f>IF(I24&gt;0,IF(H24&gt;0,(H24*G$3+I24*10/3)/I$3,I24*10/3*(1-0.1*G$3)),IF(H24&gt;10,H24*0.9,H24))</f>
        <v>57.51</v>
      </c>
      <c r="K24" s="55"/>
      <c r="L24" s="52">
        <f>IF(K24&gt;0,IF(J24&gt;0,(J24*I$3+K24*10/3)/K$3,K24*10/3*(1-0.1*I$3)),IF(J24&gt;10,J24*0.9,J24))</f>
        <v>51.759</v>
      </c>
      <c r="M24" s="56"/>
      <c r="N24" s="52">
        <f t="shared" si="0"/>
        <v>46.583100000000002</v>
      </c>
      <c r="O24" s="64"/>
      <c r="P24" s="46">
        <f t="shared" si="1"/>
        <v>41.924790000000002</v>
      </c>
      <c r="Q24" s="56"/>
      <c r="R24" s="65">
        <f t="shared" si="2"/>
        <v>37.732311000000003</v>
      </c>
      <c r="S24" s="58"/>
      <c r="T24" s="46">
        <f t="shared" si="3"/>
        <v>33.959079900000006</v>
      </c>
      <c r="U24" s="66"/>
      <c r="V24" s="60">
        <f t="shared" si="4"/>
        <v>30.563171910000005</v>
      </c>
      <c r="W24" s="3"/>
      <c r="X24" s="3"/>
    </row>
    <row r="25" spans="1:24" ht="35.25" x14ac:dyDescent="0.45">
      <c r="A25" s="74">
        <f t="shared" si="7"/>
        <v>21</v>
      </c>
      <c r="B25" s="342" t="s">
        <v>106</v>
      </c>
      <c r="C25" s="75"/>
      <c r="D25" s="32"/>
      <c r="E25" s="75"/>
      <c r="F25" s="46"/>
      <c r="G25" s="67"/>
      <c r="H25" s="46">
        <f>IF(G25&gt;0,IF(F25&gt;0,(F25*E$3+G25*10/3)/G$3,G25*10/3*(1-0.1*E$3)),IF(F25&gt;10,F25*0.9,F25))</f>
        <v>0</v>
      </c>
      <c r="I25" s="75">
        <v>23</v>
      </c>
      <c r="J25" s="46">
        <f>IF(I25&gt;0,IF(H25&gt;0,(H25*G$3+I25*10/3)/I$3,I25*10/3*(1-0.1*G$3)),IF(H25&gt;10,H25*0.9,H25))</f>
        <v>53.666666666666664</v>
      </c>
      <c r="K25" s="67"/>
      <c r="L25" s="46">
        <f>IF(K25&gt;0,IF(J25&gt;0,(J25*I$3+K25*10/3)/K$3,K25*10/3*(1-0.1*I$3)),IF(J25&gt;10,J25*0.9,J25))</f>
        <v>48.3</v>
      </c>
      <c r="M25" s="61"/>
      <c r="N25" s="46">
        <f t="shared" si="0"/>
        <v>43.47</v>
      </c>
      <c r="O25" s="68"/>
      <c r="P25" s="32">
        <f t="shared" si="1"/>
        <v>39.122999999999998</v>
      </c>
      <c r="Q25" s="61"/>
      <c r="R25" s="46">
        <f t="shared" si="2"/>
        <v>35.210699999999996</v>
      </c>
      <c r="S25" s="34"/>
      <c r="T25" s="36">
        <f t="shared" si="3"/>
        <v>31.689629999999998</v>
      </c>
      <c r="U25" s="37"/>
      <c r="V25" s="38">
        <f t="shared" si="4"/>
        <v>28.520667</v>
      </c>
      <c r="W25" s="3"/>
      <c r="X25" s="3"/>
    </row>
    <row r="26" spans="1:24" ht="35.25" x14ac:dyDescent="0.45">
      <c r="A26" s="39">
        <f t="shared" si="7"/>
        <v>22</v>
      </c>
      <c r="B26" s="292" t="s">
        <v>75</v>
      </c>
      <c r="C26" s="43"/>
      <c r="D26" s="42"/>
      <c r="E26" s="43">
        <v>21.5</v>
      </c>
      <c r="F26" s="42">
        <f>IF(E26&gt;0,IF(D26&gt;0,(D26*C$3+E26*10/3)/E$3,E26*10/3*(1-0.1*C$3)),IF(D26&gt;10,D26*0.9,D26))</f>
        <v>64.5</v>
      </c>
      <c r="G26" s="41">
        <v>14.5</v>
      </c>
      <c r="H26" s="42">
        <f>IF(G26&gt;0,IF(F26&gt;0,(F26*E$3+G26*10/3)/G$3,G26*10/3*(1-0.1*E$3)),IF(F26&gt;10,F26*0.9,F26))</f>
        <v>59.111111111111114</v>
      </c>
      <c r="I26" s="45"/>
      <c r="J26" s="42">
        <f>IF(I26&gt;0,IF(H26&gt;0,(H26*G$3+I26*10/3)/I$3,I26*10/3*(1-0.1*G$3)),IF(H26&gt;10,H26*0.9,H26))</f>
        <v>53.2</v>
      </c>
      <c r="K26" s="41"/>
      <c r="L26" s="42">
        <f>IF(K26&gt;0,IF(J26&gt;0,(J26*I$3+K26*10/3)/K$3,K26*10/3*(1-0.1*I$3)),IF(J26&gt;10,J26*0.9,J26))</f>
        <v>47.88</v>
      </c>
      <c r="M26" s="44"/>
      <c r="N26" s="42">
        <f t="shared" si="0"/>
        <v>43.092000000000006</v>
      </c>
      <c r="O26" s="45"/>
      <c r="P26" s="46">
        <f t="shared" si="1"/>
        <v>38.782800000000009</v>
      </c>
      <c r="Q26" s="44"/>
      <c r="R26" s="46">
        <f t="shared" si="2"/>
        <v>34.904520000000012</v>
      </c>
      <c r="S26" s="44"/>
      <c r="T26" s="42">
        <f t="shared" si="3"/>
        <v>31.414068000000011</v>
      </c>
      <c r="U26" s="47"/>
      <c r="V26" s="48">
        <f t="shared" si="4"/>
        <v>28.272661200000009</v>
      </c>
      <c r="W26" s="3"/>
      <c r="X26" s="3"/>
    </row>
    <row r="27" spans="1:24" ht="35.25" x14ac:dyDescent="0.45">
      <c r="A27" s="39">
        <f t="shared" si="7"/>
        <v>23</v>
      </c>
      <c r="B27" s="294" t="s">
        <v>78</v>
      </c>
      <c r="C27" s="43"/>
      <c r="D27" s="42"/>
      <c r="E27" s="43">
        <v>15</v>
      </c>
      <c r="F27" s="42">
        <f>IF(E27&gt;0,IF(D27&gt;0,(D27*C$3+E27*10/3)/E$3,E27*10/3*(1-0.1*C$3)),IF(D27&gt;10,D27*0.9,D27))</f>
        <v>45</v>
      </c>
      <c r="G27" s="41">
        <v>23</v>
      </c>
      <c r="H27" s="42">
        <f>IF(G27&gt;0,IF(F27&gt;0,(F27*E$3+G27*10/3)/G$3,G27*10/3*(1-0.1*E$3)),IF(F27&gt;10,F27*0.9,F27))</f>
        <v>55.555555555555564</v>
      </c>
      <c r="I27" s="43"/>
      <c r="J27" s="42">
        <f>IF(I27&gt;0,IF(H27&gt;0,(H27*G$3+I27*10/3)/I$3,I27*10/3*(1-0.1*G$3)),IF(H27&gt;10,H27*0.9,H27))</f>
        <v>50.000000000000007</v>
      </c>
      <c r="K27" s="41"/>
      <c r="L27" s="42">
        <f>IF(K27&gt;0,IF(J27&gt;0,(J27*I$3+K27*10/3)/K$3,K27*10/3*(1-0.1*I$3)),IF(J27&gt;10,J27*0.9,J27))</f>
        <v>45.000000000000007</v>
      </c>
      <c r="M27" s="44"/>
      <c r="N27" s="42">
        <f t="shared" si="0"/>
        <v>40.500000000000007</v>
      </c>
      <c r="O27" s="77"/>
      <c r="P27" s="46">
        <f t="shared" si="1"/>
        <v>36.45000000000001</v>
      </c>
      <c r="Q27" s="44"/>
      <c r="R27" s="46">
        <f t="shared" si="2"/>
        <v>32.805000000000007</v>
      </c>
      <c r="S27" s="44"/>
      <c r="T27" s="49">
        <f t="shared" si="3"/>
        <v>29.524500000000007</v>
      </c>
      <c r="U27" s="47"/>
      <c r="V27" s="48">
        <f t="shared" si="4"/>
        <v>26.572050000000008</v>
      </c>
      <c r="W27" s="3"/>
      <c r="X27" s="3"/>
    </row>
    <row r="28" spans="1:24" ht="35.25" x14ac:dyDescent="0.45">
      <c r="A28" s="39">
        <f t="shared" si="7"/>
        <v>24</v>
      </c>
      <c r="B28" s="78" t="s">
        <v>91</v>
      </c>
      <c r="C28" s="43"/>
      <c r="D28" s="42"/>
      <c r="E28" s="335"/>
      <c r="F28" s="42"/>
      <c r="G28" s="41">
        <v>18.3</v>
      </c>
      <c r="H28" s="42">
        <f>IF(G28&gt;0,IF(F28&gt;0,(F28*E$3+G28*10/3)/G$3,G28*10/3*(1-0.1*E$3)),IF(F28&gt;10,F28*0.9,F28))</f>
        <v>48.800000000000004</v>
      </c>
      <c r="I28" s="43"/>
      <c r="J28" s="42">
        <f>IF(I28&gt;0,IF(H28&gt;0,(H28*G$3+I28*10/3)/I$3,I28*10/3*(1-0.1*G$3)),IF(H28&gt;10,H28*0.9,H28))</f>
        <v>43.92</v>
      </c>
      <c r="K28" s="41"/>
      <c r="L28" s="42">
        <f>IF(K28&gt;0,IF(J28&gt;0,(J28*I$3+K28*10/3)/K$3,K28*10/3*(1-0.1*I$3)),IF(J28&gt;10,J28*0.9,J28))</f>
        <v>39.528000000000006</v>
      </c>
      <c r="M28" s="69"/>
      <c r="N28" s="42">
        <f t="shared" si="0"/>
        <v>35.575200000000009</v>
      </c>
      <c r="O28" s="45"/>
      <c r="P28" s="46">
        <f t="shared" si="1"/>
        <v>32.017680000000013</v>
      </c>
      <c r="Q28" s="44"/>
      <c r="R28" s="46">
        <f t="shared" si="2"/>
        <v>28.815912000000012</v>
      </c>
      <c r="S28" s="44"/>
      <c r="T28" s="42">
        <f t="shared" si="3"/>
        <v>25.934320800000012</v>
      </c>
      <c r="U28" s="47"/>
      <c r="V28" s="48">
        <f t="shared" si="4"/>
        <v>23.340888720000013</v>
      </c>
      <c r="W28" s="3"/>
      <c r="X28" s="3"/>
    </row>
    <row r="29" spans="1:24" ht="36" thickBot="1" x14ac:dyDescent="0.5">
      <c r="A29" s="71">
        <f t="shared" si="7"/>
        <v>25</v>
      </c>
      <c r="B29" s="343" t="s">
        <v>79</v>
      </c>
      <c r="C29" s="72"/>
      <c r="D29" s="52"/>
      <c r="E29" s="72">
        <v>15</v>
      </c>
      <c r="F29" s="52">
        <f>IF(E29&gt;0,IF(D29&gt;0,(D29*C$3+E29*10/3)/E$3,E29*10/3*(1-0.1*C$3)),IF(D29&gt;10,D29*0.9,D29))</f>
        <v>45</v>
      </c>
      <c r="G29" s="56"/>
      <c r="H29" s="52">
        <f>IF(G29&gt;0,IF(F29&gt;0,(F29*E$3+G29*10/3)/G$3,G29*10/3*(1-0.1*E$3)),IF(F29&gt;10,F29*0.9,F29))</f>
        <v>40.5</v>
      </c>
      <c r="I29" s="53"/>
      <c r="J29" s="54">
        <f>IF(I29&gt;0,IF(H29&gt;0,(H29*G$3+I29*10/3)/I$3,I29*10/3*(1-0.1*G$3)),IF(H29&gt;10,H29*0.9,H29))</f>
        <v>36.450000000000003</v>
      </c>
      <c r="K29" s="55"/>
      <c r="L29" s="52"/>
      <c r="M29" s="58"/>
      <c r="N29" s="54">
        <f t="shared" si="0"/>
        <v>0</v>
      </c>
      <c r="O29" s="57"/>
      <c r="P29" s="46">
        <f t="shared" si="1"/>
        <v>0</v>
      </c>
      <c r="Q29" s="58"/>
      <c r="R29" s="49">
        <f t="shared" si="2"/>
        <v>0</v>
      </c>
      <c r="S29" s="56"/>
      <c r="T29" s="46">
        <f t="shared" si="3"/>
        <v>0</v>
      </c>
      <c r="U29" s="59"/>
      <c r="V29" s="60">
        <f t="shared" si="4"/>
        <v>0</v>
      </c>
      <c r="W29" s="3"/>
      <c r="X29" s="3"/>
    </row>
    <row r="30" spans="1:24" ht="35.25" x14ac:dyDescent="0.45">
      <c r="A30" s="74">
        <f t="shared" si="7"/>
        <v>26</v>
      </c>
      <c r="B30" s="40" t="s">
        <v>83</v>
      </c>
      <c r="C30" s="33"/>
      <c r="D30" s="32"/>
      <c r="E30" s="31"/>
      <c r="F30" s="32"/>
      <c r="G30" s="67">
        <v>11.4</v>
      </c>
      <c r="H30" s="46">
        <f>IF(G30&gt;0,IF(F30&gt;0,(F30*E$3+G30*10/3)/G$3,G30*10/3*(1-0.1*E$3)),IF(F30&gt;10,F30*0.9,F30))</f>
        <v>30.400000000000002</v>
      </c>
      <c r="I30" s="31"/>
      <c r="J30" s="32">
        <f>IF(I30&gt;0,IF(H30&gt;0,(H30*G$3+I30*10/3)/I$3,I30*10/3*(1-0.1*G$3)),IF(H30&gt;10,H30*0.9,H30))</f>
        <v>27.360000000000003</v>
      </c>
      <c r="K30" s="31"/>
      <c r="L30" s="32"/>
      <c r="M30" s="34"/>
      <c r="N30" s="32"/>
      <c r="O30" s="35"/>
      <c r="P30" s="32">
        <f t="shared" si="1"/>
        <v>0</v>
      </c>
      <c r="Q30" s="34"/>
      <c r="R30" s="32">
        <f t="shared" si="2"/>
        <v>0</v>
      </c>
      <c r="S30" s="61"/>
      <c r="T30" s="36">
        <f t="shared" si="3"/>
        <v>0</v>
      </c>
      <c r="U30" s="62"/>
      <c r="V30" s="38">
        <f t="shared" si="4"/>
        <v>0</v>
      </c>
      <c r="W30" s="3"/>
      <c r="X30" s="3"/>
    </row>
    <row r="31" spans="1:24" ht="35.25" x14ac:dyDescent="0.45">
      <c r="A31" s="39">
        <f t="shared" si="7"/>
        <v>27</v>
      </c>
      <c r="B31" s="292" t="s">
        <v>109</v>
      </c>
      <c r="C31" s="43"/>
      <c r="D31" s="42">
        <f>C31/3*10</f>
        <v>0</v>
      </c>
      <c r="E31" s="41"/>
      <c r="F31" s="42">
        <f>IF(E31&gt;0,IF(D31&gt;0,(D31*C$3+E31*10/3)/E$3,E31*10/3*(1-0.1*C$3)),IF(D31&gt;10,D31*0.9,D31))</f>
        <v>0</v>
      </c>
      <c r="G31" s="44"/>
      <c r="H31" s="42">
        <f>IF(G31&gt;0,IF(F31&gt;0,(F31*E$3+G31*10/3)/G$3,G31*10/3*(1-0.1*E$3)),IF(F31&gt;10,F31*0.9,F31))</f>
        <v>0</v>
      </c>
      <c r="I31" s="41"/>
      <c r="J31" s="42">
        <f>IF(I31&gt;0,IF(H31&gt;0,(H31*G$3+I31*10/3)/I$3,I31*10/3*(1-0.1*G$3)),IF(H31&gt;10,H31*0.9,H31))</f>
        <v>0</v>
      </c>
      <c r="K31" s="41">
        <v>32</v>
      </c>
      <c r="L31" s="42">
        <f>IF(K31&gt;0,IF(J31&gt;0,(J31*I$3+K31*10/3)/K$3,K31*10/3*(1-0.1*I$3)),IF(J31&gt;10,J31*0.9,J31))</f>
        <v>64</v>
      </c>
      <c r="M31" s="44"/>
      <c r="N31" s="42">
        <f t="shared" ref="N31:N45" si="8">IF(M31&gt;0,IF(L31&gt;0,(L31*K$3+M31*10/3)/M$3,M31*10/3*(1-0.1*K$3)),IF(L31&gt;10,L31*0.9,L31))</f>
        <v>57.6</v>
      </c>
      <c r="O31" s="45"/>
      <c r="P31" s="46">
        <f t="shared" si="1"/>
        <v>51.84</v>
      </c>
      <c r="Q31" s="44"/>
      <c r="R31" s="46">
        <f t="shared" si="2"/>
        <v>46.656000000000006</v>
      </c>
      <c r="S31" s="44"/>
      <c r="T31" s="42">
        <f t="shared" si="3"/>
        <v>41.990400000000008</v>
      </c>
      <c r="U31" s="47"/>
      <c r="V31" s="48">
        <f t="shared" si="4"/>
        <v>37.791360000000012</v>
      </c>
      <c r="W31" s="3"/>
      <c r="X31" s="3"/>
    </row>
    <row r="32" spans="1:24" ht="35.25" x14ac:dyDescent="0.45">
      <c r="A32" s="39">
        <f t="shared" si="7"/>
        <v>28</v>
      </c>
      <c r="B32" s="295" t="s">
        <v>111</v>
      </c>
      <c r="C32" s="43"/>
      <c r="D32" s="42"/>
      <c r="E32" s="41"/>
      <c r="F32" s="42"/>
      <c r="G32" s="41"/>
      <c r="H32" s="42">
        <f>IF(G32&gt;0,IF(F32&gt;0,(F32*E$3+G32*10/3)/G$3,G32*10/3*(1-0.1*E$3)),IF(F32&gt;10,F32*0.9,F32))</f>
        <v>0</v>
      </c>
      <c r="I32" s="41"/>
      <c r="J32" s="42">
        <f>IF(I32&gt;0,IF(H32&gt;0,(H32*G$3+I32*10/3)/I$3,I32*10/3*(1-0.1*G$3)),IF(H32&gt;10,H32*0.9,H32))</f>
        <v>0</v>
      </c>
      <c r="K32" s="41">
        <v>20</v>
      </c>
      <c r="L32" s="42">
        <f>IF(K32&gt;0,IF(J32&gt;0,(J32*I$3+K32*10/3)/K$3,K32*10/3*(1-0.1*I$3)),IF(J32&gt;10,J32*0.9,J32))</f>
        <v>40</v>
      </c>
      <c r="M32" s="44"/>
      <c r="N32" s="42">
        <f t="shared" si="8"/>
        <v>36</v>
      </c>
      <c r="O32" s="45"/>
      <c r="P32" s="46">
        <f t="shared" si="1"/>
        <v>32.4</v>
      </c>
      <c r="Q32" s="44"/>
      <c r="R32" s="46">
        <f t="shared" si="2"/>
        <v>29.16</v>
      </c>
      <c r="S32" s="44"/>
      <c r="T32" s="49">
        <f t="shared" si="3"/>
        <v>26.244</v>
      </c>
      <c r="U32" s="47"/>
      <c r="V32" s="48">
        <f t="shared" si="4"/>
        <v>23.619600000000002</v>
      </c>
      <c r="W32" s="3"/>
      <c r="X32" s="3"/>
    </row>
    <row r="33" spans="1:24" ht="35.25" x14ac:dyDescent="0.45">
      <c r="A33" s="39">
        <f t="shared" si="7"/>
        <v>29</v>
      </c>
      <c r="B33" s="40" t="s">
        <v>108</v>
      </c>
      <c r="C33" s="43"/>
      <c r="D33" s="42"/>
      <c r="E33" s="41"/>
      <c r="F33" s="42"/>
      <c r="G33" s="41"/>
      <c r="H33" s="42"/>
      <c r="I33" s="41"/>
      <c r="J33" s="42">
        <f>IF(I33&gt;0,IF(H33&gt;0,(H33*G$3+I33*10/3)/I$3,I33*10/3*(1-0.1*G$3)),IF(H33&gt;10,H33*0.9,H33))</f>
        <v>0</v>
      </c>
      <c r="K33" s="44">
        <v>20</v>
      </c>
      <c r="L33" s="42">
        <f>IF(K33&gt;0,IF(J33&gt;0,(J33*I$3+K33*10/3)/K$3,K33*10/3*(1-0.1*I$3)),IF(J33&gt;10,J33*0.9,J33))</f>
        <v>40</v>
      </c>
      <c r="M33" s="44"/>
      <c r="N33" s="42">
        <f t="shared" si="8"/>
        <v>36</v>
      </c>
      <c r="O33" s="45"/>
      <c r="P33" s="46">
        <f t="shared" si="1"/>
        <v>32.4</v>
      </c>
      <c r="Q33" s="44"/>
      <c r="R33" s="46">
        <f t="shared" si="2"/>
        <v>29.16</v>
      </c>
      <c r="S33" s="44"/>
      <c r="T33" s="42">
        <f t="shared" si="3"/>
        <v>26.244</v>
      </c>
      <c r="U33" s="47"/>
      <c r="V33" s="48">
        <f t="shared" si="4"/>
        <v>23.619600000000002</v>
      </c>
      <c r="W33" s="3"/>
      <c r="X33" s="3"/>
    </row>
    <row r="34" spans="1:24" ht="39.75" customHeight="1" thickBot="1" x14ac:dyDescent="0.5">
      <c r="A34" s="71">
        <f t="shared" si="7"/>
        <v>30</v>
      </c>
      <c r="B34" s="402" t="s">
        <v>112</v>
      </c>
      <c r="C34" s="403"/>
      <c r="D34" s="52"/>
      <c r="E34" s="119"/>
      <c r="F34" s="52"/>
      <c r="G34" s="55"/>
      <c r="H34" s="298">
        <f>IF(G34&gt;0,IF(F34&gt;0,(F34*E$3+G34*10/3)/G$3,G34*10/3*(1-0.1*E$3)),IF(F34&gt;10,F34*0.9,F34))</f>
        <v>0</v>
      </c>
      <c r="I34" s="102"/>
      <c r="J34" s="52">
        <f>IF(I34&gt;0,IF(H34&gt;0,(H34*G$3+I34*10/3)/I$3,I34*10/3*(1-0.1*G$3)),IF(H34&gt;10,H34*0.9,H34))</f>
        <v>0</v>
      </c>
      <c r="K34" s="56">
        <v>19.7</v>
      </c>
      <c r="L34" s="52">
        <f>IF(K34&gt;0,IF(J34&gt;0,(J34*I$3+K34*10/3)/K$3,K34*10/3*(1-0.1*I$3)),IF(J34&gt;10,J34*0.9,J34))</f>
        <v>39.4</v>
      </c>
      <c r="M34" s="56"/>
      <c r="N34" s="52">
        <f t="shared" si="8"/>
        <v>35.46</v>
      </c>
      <c r="O34" s="73"/>
      <c r="P34" s="46">
        <f t="shared" si="1"/>
        <v>31.914000000000001</v>
      </c>
      <c r="Q34" s="56"/>
      <c r="R34" s="65">
        <f t="shared" si="2"/>
        <v>28.722600000000003</v>
      </c>
      <c r="S34" s="58"/>
      <c r="T34" s="46">
        <f t="shared" si="3"/>
        <v>25.850340000000003</v>
      </c>
      <c r="U34" s="66"/>
      <c r="V34" s="60">
        <f t="shared" si="4"/>
        <v>23.265306000000002</v>
      </c>
      <c r="W34" s="3"/>
      <c r="X34" s="3"/>
    </row>
    <row r="35" spans="1:24" ht="35.25" x14ac:dyDescent="0.45">
      <c r="A35" s="74">
        <f t="shared" si="7"/>
        <v>31</v>
      </c>
      <c r="B35" s="401" t="s">
        <v>80</v>
      </c>
      <c r="C35" s="70"/>
      <c r="D35" s="32"/>
      <c r="E35" s="31">
        <v>13</v>
      </c>
      <c r="F35" s="32">
        <f>IF(E35&gt;0,IF(D35&gt;0,(D35*C$3+E35*10/3)/E$3,E35*10/3*(1-0.1*C$3)),IF(D35&gt;10,D35*0.9,D35))</f>
        <v>39</v>
      </c>
      <c r="G35" s="34">
        <v>45.7</v>
      </c>
      <c r="H35" s="32">
        <f>IF(G35&gt;0,IF(F35&gt;0,(F35*E$3+G35*10/3)/G$3,G35*10/3*(1-0.1*E$3)),IF(F35&gt;10,F35*0.9,F35))</f>
        <v>76.777777777777786</v>
      </c>
      <c r="I35" s="61"/>
      <c r="J35" s="46"/>
      <c r="K35" s="67">
        <v>45.6</v>
      </c>
      <c r="L35" s="46">
        <f>IF(K35&gt;0,IF(J35&gt;0,(J35*I$3+K35*10/3)/K$3,K35*10/3*(1-0.1*I$3)),IF(J35&gt;10,J35*0.9,J35))</f>
        <v>91.2</v>
      </c>
      <c r="M35" s="61"/>
      <c r="N35" s="46">
        <f t="shared" si="8"/>
        <v>82.08</v>
      </c>
      <c r="O35" s="68"/>
      <c r="P35" s="32">
        <f t="shared" si="1"/>
        <v>73.872</v>
      </c>
      <c r="Q35" s="61"/>
      <c r="R35" s="46">
        <f t="shared" si="2"/>
        <v>66.484800000000007</v>
      </c>
      <c r="S35" s="34"/>
      <c r="T35" s="36">
        <f t="shared" si="3"/>
        <v>59.836320000000008</v>
      </c>
      <c r="U35" s="37"/>
      <c r="V35" s="38">
        <f t="shared" si="4"/>
        <v>53.852688000000008</v>
      </c>
      <c r="W35" s="3"/>
      <c r="X35" s="3"/>
    </row>
    <row r="36" spans="1:24" ht="35.25" x14ac:dyDescent="0.45">
      <c r="A36" s="39">
        <f t="shared" si="7"/>
        <v>32</v>
      </c>
      <c r="B36" s="294" t="s">
        <v>77</v>
      </c>
      <c r="C36" s="41"/>
      <c r="D36" s="42"/>
      <c r="E36" s="41">
        <v>17.399999999999999</v>
      </c>
      <c r="F36" s="42">
        <f>IF(E36&gt;0,IF(D36&gt;0,(D36*C$3+E36*10/3)/E$3,E36*10/3*(1-0.1*C$3)),IF(D36&gt;10,D36*0.9,D36))</f>
        <v>52.2</v>
      </c>
      <c r="G36" s="41"/>
      <c r="H36" s="42">
        <f>IF(G36&gt;0,IF(F36&gt;0,(F36*E$3+G36*10/3)/G$3,G36*10/3*(1-0.1*E$3)),IF(F36&gt;10,F36*0.9,F36))</f>
        <v>46.980000000000004</v>
      </c>
      <c r="I36" s="44"/>
      <c r="J36" s="42"/>
      <c r="K36" s="297"/>
      <c r="L36" s="46"/>
      <c r="M36" s="69"/>
      <c r="N36" s="42">
        <f t="shared" si="8"/>
        <v>0</v>
      </c>
      <c r="O36" s="45"/>
      <c r="P36" s="46">
        <f t="shared" si="1"/>
        <v>0</v>
      </c>
      <c r="Q36" s="44"/>
      <c r="R36" s="46">
        <f t="shared" si="2"/>
        <v>0</v>
      </c>
      <c r="S36" s="44"/>
      <c r="T36" s="42">
        <f t="shared" si="3"/>
        <v>0</v>
      </c>
      <c r="U36" s="47"/>
      <c r="V36" s="48">
        <f t="shared" si="4"/>
        <v>0</v>
      </c>
      <c r="W36" s="3"/>
      <c r="X36" s="3"/>
    </row>
    <row r="37" spans="1:24" ht="35.25" x14ac:dyDescent="0.45">
      <c r="A37" s="39">
        <f t="shared" si="7"/>
        <v>33</v>
      </c>
      <c r="B37" s="78" t="s">
        <v>104</v>
      </c>
      <c r="C37" s="41"/>
      <c r="D37" s="42"/>
      <c r="E37" s="41"/>
      <c r="F37" s="42"/>
      <c r="G37" s="41">
        <v>15.2</v>
      </c>
      <c r="H37" s="42">
        <f>IF(G37&gt;0,IF(F37&gt;0,(F37*E$3+G37*10/3)/G$3,G37*10/3*(1-0.1*E$3)),IF(F37&gt;10,F37*0.9,F37))</f>
        <v>40.533333333333331</v>
      </c>
      <c r="I37" s="41"/>
      <c r="J37" s="42"/>
      <c r="K37" s="41"/>
      <c r="L37" s="46">
        <f>IF(K37&gt;0,IF(J37&gt;0,(J37*I$3+K37*10/3)/K$3,K37*10/3*(1-0.1*I$3)),IF(J37&gt;10,J37*0.9,J37))</f>
        <v>0</v>
      </c>
      <c r="M37" s="41"/>
      <c r="N37" s="42">
        <f t="shared" si="8"/>
        <v>0</v>
      </c>
      <c r="O37" s="77"/>
      <c r="P37" s="46">
        <f t="shared" si="1"/>
        <v>0</v>
      </c>
      <c r="Q37" s="44"/>
      <c r="R37" s="46">
        <f t="shared" si="2"/>
        <v>0</v>
      </c>
      <c r="S37" s="44"/>
      <c r="T37" s="49">
        <f t="shared" ref="T37:T59" si="9">IF(S37&gt;0,IF(R37&gt;0,(R37*Q$3+S37*10/3)/S$3,S37*10/3*(1-0.1*Q$3)),IF(R37&gt;10,R37*0.9,R37))</f>
        <v>0</v>
      </c>
      <c r="U37" s="47"/>
      <c r="V37" s="48">
        <f t="shared" ref="V37:V59" si="10">IF(U37&gt;0,IF(T37&gt;0,(T37*S$3+U37*10/3)/U$3,U37*10/3*(1-0.1*S$3)),IF(T37&gt;10,T37*0.9,T37))</f>
        <v>0</v>
      </c>
      <c r="W37" s="3"/>
      <c r="X37" s="3"/>
    </row>
    <row r="38" spans="1:24" ht="35.25" x14ac:dyDescent="0.45">
      <c r="A38" s="39">
        <f t="shared" si="7"/>
        <v>34</v>
      </c>
      <c r="B38" s="294" t="s">
        <v>81</v>
      </c>
      <c r="C38" s="41"/>
      <c r="D38" s="42"/>
      <c r="E38" s="41">
        <v>12.6</v>
      </c>
      <c r="F38" s="42">
        <f>IF(E38&gt;0,IF(D38&gt;0,(D38*C$3+E38*10/3)/E$3,E38*10/3*(1-0.1*C$3)),IF(D38&gt;10,D38*0.9,D38))</f>
        <v>37.800000000000004</v>
      </c>
      <c r="G38" s="41"/>
      <c r="H38" s="42">
        <f>IF(G38&gt;0,IF(F38&gt;0,(F38*E$3+G38*10/3)/G$3,G38*10/3*(1-0.1*E$3)),IF(F38&gt;10,F38*0.9,F38))</f>
        <v>34.020000000000003</v>
      </c>
      <c r="I38" s="41"/>
      <c r="J38" s="42"/>
      <c r="K38" s="41"/>
      <c r="L38" s="46">
        <f>IF(K38&gt;0,IF(J38&gt;0,(J38*I$3+K38*10/3)/K$3,K38*10/3*(1-0.1*I$3)),IF(J38&gt;10,J38*0.9,J38))</f>
        <v>0</v>
      </c>
      <c r="M38" s="44"/>
      <c r="N38" s="42">
        <f t="shared" si="8"/>
        <v>0</v>
      </c>
      <c r="O38" s="45"/>
      <c r="P38" s="46">
        <f t="shared" si="1"/>
        <v>0</v>
      </c>
      <c r="Q38" s="44"/>
      <c r="R38" s="46">
        <f t="shared" si="2"/>
        <v>0</v>
      </c>
      <c r="S38" s="44"/>
      <c r="T38" s="42">
        <f t="shared" si="9"/>
        <v>0</v>
      </c>
      <c r="U38" s="47"/>
      <c r="V38" s="48">
        <f t="shared" si="10"/>
        <v>0</v>
      </c>
      <c r="W38" s="3"/>
      <c r="X38" s="3"/>
    </row>
    <row r="39" spans="1:24" ht="36" thickBot="1" x14ac:dyDescent="0.5">
      <c r="A39" s="71">
        <f t="shared" si="7"/>
        <v>35</v>
      </c>
      <c r="B39" s="343" t="s">
        <v>110</v>
      </c>
      <c r="C39" s="55"/>
      <c r="D39" s="52">
        <f>C39/3*10</f>
        <v>0</v>
      </c>
      <c r="E39" s="55"/>
      <c r="F39" s="52"/>
      <c r="G39" s="55"/>
      <c r="H39" s="52"/>
      <c r="I39" s="51"/>
      <c r="J39" s="54"/>
      <c r="K39" s="51">
        <v>29.5</v>
      </c>
      <c r="L39" s="46">
        <f>IF(K39&gt;0,IF(J39&gt;0,(J39*I$3+K39*10/3)/K$3,K39*10/3*(1-0.1*I$3)),IF(J39&gt;10,J39*0.9,J39))</f>
        <v>58.999999999999993</v>
      </c>
      <c r="M39" s="58"/>
      <c r="N39" s="54">
        <f t="shared" si="8"/>
        <v>53.099999999999994</v>
      </c>
      <c r="O39" s="57"/>
      <c r="P39" s="46">
        <f t="shared" si="1"/>
        <v>47.79</v>
      </c>
      <c r="Q39" s="58"/>
      <c r="R39" s="49">
        <f t="shared" si="2"/>
        <v>43.011000000000003</v>
      </c>
      <c r="S39" s="56"/>
      <c r="T39" s="46">
        <f t="shared" si="9"/>
        <v>38.709900000000005</v>
      </c>
      <c r="U39" s="59"/>
      <c r="V39" s="60">
        <f t="shared" si="10"/>
        <v>34.838910000000006</v>
      </c>
      <c r="W39" s="3"/>
      <c r="X39" s="3"/>
    </row>
    <row r="40" spans="1:24" ht="35.25" hidden="1" x14ac:dyDescent="0.45">
      <c r="A40" s="74">
        <f t="shared" si="7"/>
        <v>36</v>
      </c>
      <c r="B40" s="300"/>
      <c r="C40" s="31"/>
      <c r="D40" s="32"/>
      <c r="E40" s="31"/>
      <c r="F40" s="32"/>
      <c r="G40" s="31"/>
      <c r="H40" s="32">
        <f>IF(G40&gt;0,IF(F40&gt;0,(F40*E$3+G40*10/3)/G$3,G40*10/3*(1-0.1*E$3)),IF(F40&gt;10,F40*0.9,F40))</f>
        <v>0</v>
      </c>
      <c r="I40" s="31"/>
      <c r="J40" s="32">
        <f>IF(I40&gt;0,IF(H40&gt;0,(H40*G$3+I40*10/3)/I$3,I40*10/3*(1-0.1*G$3)),IF(H40&gt;10,H40*0.9,H40))</f>
        <v>0</v>
      </c>
      <c r="K40" s="31"/>
      <c r="L40" s="32">
        <f>IF(K40&gt;0,IF(J40&gt;0,(J40*I$3+K40*10/3)/K$3,K40*10/3*(1-0.1*I$3)),IF(J40&gt;10,J40*0.9,J40))</f>
        <v>0</v>
      </c>
      <c r="M40" s="34"/>
      <c r="N40" s="32">
        <f t="shared" si="8"/>
        <v>0</v>
      </c>
      <c r="O40" s="34"/>
      <c r="P40" s="32">
        <f t="shared" si="1"/>
        <v>0</v>
      </c>
      <c r="Q40" s="34"/>
      <c r="R40" s="32">
        <f t="shared" si="2"/>
        <v>0</v>
      </c>
      <c r="S40" s="34"/>
      <c r="T40" s="36">
        <f t="shared" si="9"/>
        <v>0</v>
      </c>
      <c r="U40" s="37"/>
      <c r="V40" s="38">
        <f t="shared" si="10"/>
        <v>0</v>
      </c>
      <c r="W40" s="3"/>
      <c r="X40" s="3"/>
    </row>
    <row r="41" spans="1:24" ht="35.25" hidden="1" x14ac:dyDescent="0.45">
      <c r="A41" s="39">
        <f t="shared" si="7"/>
        <v>37</v>
      </c>
      <c r="B41" s="292"/>
      <c r="C41" s="41"/>
      <c r="D41" s="42"/>
      <c r="E41" s="41"/>
      <c r="F41" s="42"/>
      <c r="G41" s="44"/>
      <c r="H41" s="42"/>
      <c r="I41" s="44"/>
      <c r="J41" s="42"/>
      <c r="K41" s="41"/>
      <c r="L41" s="42"/>
      <c r="M41" s="44"/>
      <c r="N41" s="42">
        <f t="shared" si="8"/>
        <v>0</v>
      </c>
      <c r="O41" s="44"/>
      <c r="P41" s="46">
        <f t="shared" si="1"/>
        <v>0</v>
      </c>
      <c r="Q41" s="44"/>
      <c r="R41" s="46">
        <f t="shared" si="2"/>
        <v>0</v>
      </c>
      <c r="S41" s="44"/>
      <c r="T41" s="42">
        <f t="shared" si="9"/>
        <v>0</v>
      </c>
      <c r="U41" s="47"/>
      <c r="V41" s="48">
        <f t="shared" si="10"/>
        <v>0</v>
      </c>
      <c r="W41" s="3"/>
      <c r="X41" s="3"/>
    </row>
    <row r="42" spans="1:24" ht="35.25" hidden="1" x14ac:dyDescent="0.45">
      <c r="A42" s="39">
        <f t="shared" si="7"/>
        <v>38</v>
      </c>
      <c r="B42" s="296"/>
      <c r="C42" s="41"/>
      <c r="D42" s="42"/>
      <c r="E42" s="41"/>
      <c r="F42" s="42"/>
      <c r="G42" s="41"/>
      <c r="H42" s="42">
        <f>IF(G42&gt;0,IF(F42&gt;0,(F42*E$3+G42*10/3)/G$3,G42*10/3*(1-0.1*E$3)),IF(F42&gt;10,F42*0.9,F42))</f>
        <v>0</v>
      </c>
      <c r="I42" s="41"/>
      <c r="J42" s="42">
        <f>IF(I42&gt;0,IF(H42&gt;0,(H42*G$3+I42*10/3)/I$3,I42*10/3*(1-0.1*G$3)),IF(H42&gt;10,H42*0.9,H42))</f>
        <v>0</v>
      </c>
      <c r="K42" s="41"/>
      <c r="L42" s="42">
        <f>IF(K42&gt;0,IF(J42&gt;0,(J42*I$3+K42*10/3)/K$3,K42*10/3*(1-0.1*I$3)),IF(J42&gt;10,J42*0.9,J42))</f>
        <v>0</v>
      </c>
      <c r="M42" s="44"/>
      <c r="N42" s="42">
        <f t="shared" si="8"/>
        <v>0</v>
      </c>
      <c r="O42" s="44"/>
      <c r="P42" s="46">
        <f t="shared" si="1"/>
        <v>0</v>
      </c>
      <c r="Q42" s="44"/>
      <c r="R42" s="46">
        <f t="shared" si="2"/>
        <v>0</v>
      </c>
      <c r="S42" s="41"/>
      <c r="T42" s="49">
        <f t="shared" si="9"/>
        <v>0</v>
      </c>
      <c r="U42" s="47"/>
      <c r="V42" s="48">
        <f t="shared" si="10"/>
        <v>0</v>
      </c>
      <c r="W42" s="3"/>
      <c r="X42" s="3"/>
    </row>
    <row r="43" spans="1:24" ht="35.25" hidden="1" x14ac:dyDescent="0.45">
      <c r="A43" s="39">
        <f t="shared" si="7"/>
        <v>39</v>
      </c>
      <c r="B43" s="78"/>
      <c r="C43" s="41"/>
      <c r="D43" s="42"/>
      <c r="E43" s="41"/>
      <c r="F43" s="42"/>
      <c r="G43" s="41"/>
      <c r="H43" s="42"/>
      <c r="I43" s="41"/>
      <c r="J43" s="42">
        <f>IF(I43&gt;0,IF(H43&gt;0,(H43*G$3+I43*10/3)/I$3,I43*10/3*(1-0.1*G$3)),IF(H43&gt;10,H43*0.9,H43))</f>
        <v>0</v>
      </c>
      <c r="K43" s="41"/>
      <c r="L43" s="42">
        <f>IF(K43&gt;0,IF(J43&gt;0,(J43*I$3+K43*10/3)/K$3,K43*10/3*(1-0.1*I$3)),IF(J43&gt;10,J43*0.9,J43))</f>
        <v>0</v>
      </c>
      <c r="M43" s="41"/>
      <c r="N43" s="42">
        <f t="shared" si="8"/>
        <v>0</v>
      </c>
      <c r="O43" s="69"/>
      <c r="P43" s="46">
        <f t="shared" si="1"/>
        <v>0</v>
      </c>
      <c r="Q43" s="44"/>
      <c r="R43" s="46">
        <f t="shared" si="2"/>
        <v>0</v>
      </c>
      <c r="S43" s="44"/>
      <c r="T43" s="42">
        <f t="shared" si="9"/>
        <v>0</v>
      </c>
      <c r="U43" s="47"/>
      <c r="V43" s="48">
        <f t="shared" si="10"/>
        <v>0</v>
      </c>
      <c r="W43" s="3"/>
      <c r="X43" s="3"/>
    </row>
    <row r="44" spans="1:24" ht="36" hidden="1" thickBot="1" x14ac:dyDescent="0.5">
      <c r="A44" s="71">
        <f t="shared" si="7"/>
        <v>40</v>
      </c>
      <c r="B44" s="306"/>
      <c r="C44" s="55"/>
      <c r="D44" s="52"/>
      <c r="E44" s="55"/>
      <c r="F44" s="52"/>
      <c r="G44" s="56"/>
      <c r="H44" s="52">
        <f>IF(G44&gt;0,IF(F44&gt;0,(F44*E$3+G44*10/3)/G$3,G44*10/3*(1-0.1*E$3)),IF(F44&gt;10,F44*0.9,F44))</f>
        <v>0</v>
      </c>
      <c r="I44" s="55"/>
      <c r="J44" s="52">
        <f>IF(I44&gt;0,IF(H44&gt;0,(H44*G$3+I44*10/3)/I$3,I44*10/3*(1-0.1*G$3)),IF(H44&gt;10,H44*0.9,H44))</f>
        <v>0</v>
      </c>
      <c r="K44" s="55"/>
      <c r="L44" s="52">
        <f>IF(K44&gt;0,IF(J44&gt;0,(J44*I$3+K44*10/3)/K$3,K44*10/3*(1-0.1*I$3)),IF(J44&gt;10,J44*0.9,J44))</f>
        <v>0</v>
      </c>
      <c r="M44" s="56"/>
      <c r="N44" s="52">
        <f t="shared" si="8"/>
        <v>0</v>
      </c>
      <c r="O44" s="102"/>
      <c r="P44" s="65">
        <f t="shared" si="1"/>
        <v>0</v>
      </c>
      <c r="Q44" s="56"/>
      <c r="R44" s="65">
        <f t="shared" si="2"/>
        <v>0</v>
      </c>
      <c r="S44" s="56"/>
      <c r="T44" s="65">
        <f t="shared" si="9"/>
        <v>0</v>
      </c>
      <c r="U44" s="59"/>
      <c r="V44" s="60">
        <f t="shared" si="10"/>
        <v>0</v>
      </c>
      <c r="W44" s="3"/>
      <c r="X44" s="3"/>
    </row>
    <row r="45" spans="1:24" s="85" customFormat="1" ht="36" hidden="1" thickBot="1" x14ac:dyDescent="0.5">
      <c r="A45" s="84">
        <f t="shared" si="7"/>
        <v>41</v>
      </c>
      <c r="B45" s="103"/>
      <c r="C45" s="70"/>
      <c r="D45" s="32"/>
      <c r="E45" s="31"/>
      <c r="F45" s="32">
        <f>IF(E45&gt;0,IF(D45&gt;0,(D45*C$3+E45*10/3)/E$3,E45*10/3*(1-0.1*C$3)),IF(D45&gt;10,D45*0.9,D45))</f>
        <v>0</v>
      </c>
      <c r="G45" s="31"/>
      <c r="H45" s="32">
        <f>IF(G45&gt;0,IF(F45&gt;0,(F45*E$3+G45*10/3)/G$3,G45*10/3*(1-0.1*E$3)),IF(F45&gt;10,F45*0.9,F45))</f>
        <v>0</v>
      </c>
      <c r="I45" s="31"/>
      <c r="J45" s="32">
        <f>IF(I45&gt;0,IF(H45&gt;0,(H45*G$3+I45*10/3)/I$3,I45*10/3*(1-0.1*G$3)),IF(H45&gt;10,H45*0.9,H45))</f>
        <v>0</v>
      </c>
      <c r="K45" s="31"/>
      <c r="L45" s="32">
        <f>IF(K45&gt;0,IF(J45&gt;0,(J45*I$3+K45*10/3)/K$3,K45*10/3*(1-0.1*I$3)),IF(J45&gt;10,J45*0.9,J45))</f>
        <v>0</v>
      </c>
      <c r="M45" s="93"/>
      <c r="N45" s="46">
        <f t="shared" si="8"/>
        <v>0</v>
      </c>
      <c r="O45" s="68"/>
      <c r="P45" s="32">
        <f t="shared" si="1"/>
        <v>0</v>
      </c>
      <c r="Q45" s="61"/>
      <c r="R45" s="46">
        <f t="shared" si="2"/>
        <v>0</v>
      </c>
      <c r="S45" s="34"/>
      <c r="T45" s="36">
        <f t="shared" si="9"/>
        <v>0</v>
      </c>
      <c r="U45" s="37"/>
      <c r="V45" s="38">
        <f t="shared" si="10"/>
        <v>0</v>
      </c>
    </row>
    <row r="46" spans="1:24" s="85" customFormat="1" ht="36" hidden="1" thickBot="1" x14ac:dyDescent="0.5">
      <c r="A46" s="86">
        <f t="shared" si="7"/>
        <v>42</v>
      </c>
      <c r="B46" s="295"/>
      <c r="C46" s="41"/>
      <c r="D46" s="32"/>
      <c r="E46" s="41"/>
      <c r="F46" s="42"/>
      <c r="G46" s="41"/>
      <c r="H46" s="42"/>
      <c r="I46" s="41"/>
      <c r="J46" s="42"/>
      <c r="K46" s="41"/>
      <c r="L46" s="42"/>
      <c r="M46" s="44"/>
      <c r="N46" s="42"/>
      <c r="O46" s="45"/>
      <c r="P46" s="46"/>
      <c r="Q46" s="44"/>
      <c r="R46" s="46"/>
      <c r="S46" s="44"/>
      <c r="T46" s="42">
        <f t="shared" si="9"/>
        <v>0</v>
      </c>
      <c r="U46" s="47"/>
      <c r="V46" s="48">
        <f t="shared" si="10"/>
        <v>0</v>
      </c>
    </row>
    <row r="47" spans="1:24" s="85" customFormat="1" ht="36" hidden="1" thickBot="1" x14ac:dyDescent="0.5">
      <c r="A47" s="86">
        <f t="shared" si="7"/>
        <v>43</v>
      </c>
      <c r="B47" s="296"/>
      <c r="C47" s="41"/>
      <c r="D47" s="32"/>
      <c r="E47" s="41"/>
      <c r="F47" s="42"/>
      <c r="G47" s="41"/>
      <c r="H47" s="42">
        <f>IF(G47&gt;0,IF(F47&gt;0,(F47*E$3+G47*10/3)/G$3,G47*10/3*(1-0.1*E$3)),IF(F47&gt;10,F47*0.9,F47))</f>
        <v>0</v>
      </c>
      <c r="I47" s="41"/>
      <c r="J47" s="42">
        <f>IF(I47&gt;0,IF(H47&gt;0,(H47*G$3+I47*10/3)/I$3,I47*10/3*(1-0.1*G$3)),IF(H47&gt;10,H47*0.9,H47))</f>
        <v>0</v>
      </c>
      <c r="K47" s="41"/>
      <c r="L47" s="42">
        <f>IF(K47&gt;0,IF(J47&gt;0,(J47*I$3+K47*10/3)/K$3,K47*10/3*(1-0.1*I$3)),IF(J47&gt;10,J47*0.9,J47))</f>
        <v>0</v>
      </c>
      <c r="M47" s="44"/>
      <c r="N47" s="42">
        <f>IF(M47&gt;0,IF(L47&gt;0,(L47*K$3+M47*10/3)/M$3,M47*10/3*(1-0.1*K$3)),IF(L47&gt;10,L47*0.9,L47))</f>
        <v>0</v>
      </c>
      <c r="O47" s="45"/>
      <c r="P47" s="46">
        <f>IF(O47&gt;0,IF(N47&gt;0,(N47*M$3+O47*10/3)/O$3,O47*10/3*(1-0.1*M$3)),IF(N47&gt;10,N47*0.9,N47))</f>
        <v>0</v>
      </c>
      <c r="Q47" s="44"/>
      <c r="R47" s="46">
        <f>IF(Q47&gt;0,IF(P47&gt;0,(P47*O$3+Q47*10/3)/Q$3,Q47*10/3*(1-0.1*O$3)),IF(P47&gt;10,P47*0.9,P47))</f>
        <v>0</v>
      </c>
      <c r="S47" s="44"/>
      <c r="T47" s="49">
        <f t="shared" si="9"/>
        <v>0</v>
      </c>
      <c r="U47" s="47"/>
      <c r="V47" s="48">
        <f t="shared" si="10"/>
        <v>0</v>
      </c>
    </row>
    <row r="48" spans="1:24" s="85" customFormat="1" ht="35.25" hidden="1" x14ac:dyDescent="0.45">
      <c r="A48" s="86">
        <f t="shared" si="7"/>
        <v>44</v>
      </c>
      <c r="B48" s="292"/>
      <c r="C48" s="41"/>
      <c r="D48" s="32"/>
      <c r="E48" s="41"/>
      <c r="F48" s="42"/>
      <c r="G48" s="44"/>
      <c r="H48" s="42"/>
      <c r="I48" s="41"/>
      <c r="J48" s="42"/>
      <c r="K48" s="41"/>
      <c r="L48" s="42"/>
      <c r="M48" s="69"/>
      <c r="N48" s="42"/>
      <c r="O48" s="45"/>
      <c r="P48" s="46"/>
      <c r="Q48" s="44"/>
      <c r="R48" s="46"/>
      <c r="S48" s="44"/>
      <c r="T48" s="42">
        <f t="shared" si="9"/>
        <v>0</v>
      </c>
      <c r="U48" s="47"/>
      <c r="V48" s="48">
        <f t="shared" si="10"/>
        <v>0</v>
      </c>
    </row>
    <row r="49" spans="1:24" s="85" customFormat="1" ht="36" hidden="1" thickBot="1" x14ac:dyDescent="0.5">
      <c r="A49" s="87">
        <f t="shared" si="7"/>
        <v>45</v>
      </c>
      <c r="B49" s="307"/>
      <c r="C49" s="55"/>
      <c r="D49" s="52"/>
      <c r="E49" s="55"/>
      <c r="F49" s="52"/>
      <c r="G49" s="55"/>
      <c r="H49" s="52"/>
      <c r="I49" s="55"/>
      <c r="J49" s="52"/>
      <c r="K49" s="55"/>
      <c r="L49" s="52"/>
      <c r="M49" s="56"/>
      <c r="N49" s="52"/>
      <c r="O49" s="299"/>
      <c r="P49" s="46"/>
      <c r="Q49" s="58"/>
      <c r="R49" s="49"/>
      <c r="S49" s="56"/>
      <c r="T49" s="46">
        <f t="shared" si="9"/>
        <v>0</v>
      </c>
      <c r="U49" s="59"/>
      <c r="V49" s="60">
        <f t="shared" si="10"/>
        <v>0</v>
      </c>
    </row>
    <row r="50" spans="1:24" s="90" customFormat="1" ht="35.25" hidden="1" x14ac:dyDescent="0.45">
      <c r="A50" s="30">
        <f t="shared" si="7"/>
        <v>46</v>
      </c>
      <c r="B50" s="305"/>
      <c r="C50" s="33"/>
      <c r="D50" s="32"/>
      <c r="E50" s="31"/>
      <c r="F50" s="32"/>
      <c r="G50" s="31"/>
      <c r="H50" s="32"/>
      <c r="I50" s="33"/>
      <c r="J50" s="32"/>
      <c r="K50" s="31"/>
      <c r="L50" s="32"/>
      <c r="M50" s="34"/>
      <c r="N50" s="32">
        <f>IF(M50&gt;0,IF(L50&gt;0,(L50*K$3+M50*10/3)/M$3,M50*10/3*(1-0.1*K$3)),IF(L50&gt;10,L50*0.9,L50))</f>
        <v>0</v>
      </c>
      <c r="O50" s="34"/>
      <c r="P50" s="32">
        <f>IF(O50&gt;0,IF(N50&gt;0,(N50*M$3+O50*10/3)/O$3,O50*10/3*(1-0.1*M$3)),IF(N50&gt;10,N50*0.9,N50))</f>
        <v>0</v>
      </c>
      <c r="Q50" s="34"/>
      <c r="R50" s="32">
        <f>IF(Q50&gt;0,IF(P50&gt;0,(P50*O$3+Q50*10/3)/Q$3,Q50*10/3*(1-0.1*O$3)),IF(P50&gt;10,P50*0.9,P50))</f>
        <v>0</v>
      </c>
      <c r="S50" s="61"/>
      <c r="T50" s="36">
        <f t="shared" si="9"/>
        <v>0</v>
      </c>
      <c r="U50" s="62"/>
      <c r="V50" s="38">
        <f t="shared" si="10"/>
        <v>0</v>
      </c>
    </row>
    <row r="51" spans="1:24" s="90" customFormat="1" ht="35.25" hidden="1" x14ac:dyDescent="0.45">
      <c r="A51" s="39">
        <v>45</v>
      </c>
      <c r="B51" s="296"/>
      <c r="C51" s="43"/>
      <c r="D51" s="42"/>
      <c r="E51" s="41"/>
      <c r="F51" s="42">
        <f>IF(E51&gt;0,IF(D51&gt;0,(D51*C$3+E51*10/3)/E$3,E51*10/3*(1-0.1*C$3)),IF(D51&gt;10,D51*0.9,D51))</f>
        <v>0</v>
      </c>
      <c r="G51" s="41"/>
      <c r="H51" s="42">
        <f>IF(G51&gt;0,IF(F51&gt;0,(F51*E$3+G51*10/3)/G$3,G51*10/3*(1-0.1*E$3)),IF(F51&gt;10,F51*0.9,F51))</f>
        <v>0</v>
      </c>
      <c r="I51" s="43"/>
      <c r="J51" s="42">
        <f>IF(I51&gt;0,IF(H51&gt;0,(H51*G$3+I51*10/3)/I$3,I51*10/3*(1-0.1*G$3)),IF(H51&gt;10,H51*0.9,H51))</f>
        <v>0</v>
      </c>
      <c r="K51" s="44"/>
      <c r="L51" s="42">
        <f>IF(K51&gt;0,IF(J51&gt;0,(J51*I$3+K51*10/3)/K$3,K51*10/3*(1-0.1*I$3)),IF(J51&gt;10,J51*0.9,J51))</f>
        <v>0</v>
      </c>
      <c r="M51" s="44"/>
      <c r="N51" s="42">
        <f>IF(M51&gt;0,IF(L51&gt;0,(L51*K$3+M51*10/3)/M$3,M51*10/3*(1-0.1*K$3)),IF(L51&gt;10,L51*0.9,L51))</f>
        <v>0</v>
      </c>
      <c r="O51" s="44"/>
      <c r="P51" s="46">
        <f>IF(O51&gt;0,IF(N51&gt;0,(N51*M$3+O51*10/3)/O$3,O51*10/3*(1-0.1*M$3)),IF(N51&gt;10,N51*0.9,N51))</f>
        <v>0</v>
      </c>
      <c r="Q51" s="44"/>
      <c r="R51" s="46">
        <f>IF(Q51&gt;0,IF(P51&gt;0,(P51*O$3+Q51*10/3)/Q$3,Q51*10/3*(1-0.1*O$3)),IF(P51&gt;10,P51*0.9,P51))</f>
        <v>0</v>
      </c>
      <c r="S51" s="44"/>
      <c r="T51" s="42">
        <f t="shared" si="9"/>
        <v>0</v>
      </c>
      <c r="U51" s="47"/>
      <c r="V51" s="48">
        <f t="shared" si="10"/>
        <v>0</v>
      </c>
    </row>
    <row r="52" spans="1:24" s="90" customFormat="1" ht="35.25" hidden="1" x14ac:dyDescent="0.45">
      <c r="A52" s="39">
        <f t="shared" ref="A52:A58" si="11">A51+1</f>
        <v>46</v>
      </c>
      <c r="B52" s="40"/>
      <c r="C52" s="43"/>
      <c r="D52" s="42"/>
      <c r="E52" s="41"/>
      <c r="F52" s="42"/>
      <c r="G52" s="41"/>
      <c r="H52" s="42">
        <f>IF(G52&gt;0,IF(F52&gt;0,(F52*E$3+G52*10/3)/G$3,G52*10/3*(1-0.1*E$3)),IF(F52&gt;10,F52*0.9,F52))</f>
        <v>0</v>
      </c>
      <c r="I52" s="43"/>
      <c r="J52" s="42">
        <f>IF(I52&gt;0,IF(H52&gt;0,(H52*G$3+I52*10/3)/I$3,I52*10/3*(1-0.1*G$3)),IF(H52&gt;10,H52*0.9,H52))</f>
        <v>0</v>
      </c>
      <c r="K52" s="41"/>
      <c r="L52" s="42">
        <f>IF(K52&gt;0,IF(J52&gt;0,(J52*I$3+K52*10/3)/K$3,K52*10/3*(1-0.1*I$3)),IF(J52&gt;10,J52*0.9,J52))</f>
        <v>0</v>
      </c>
      <c r="M52" s="44"/>
      <c r="N52" s="42">
        <f>IF(M52&gt;0,IF(L52&gt;0,(L52*K$3+M52*10/3)/M$3,M52*10/3*(1-0.1*K$3)),IF(L52&gt;10,L52*0.9,L52))</f>
        <v>0</v>
      </c>
      <c r="O52" s="69"/>
      <c r="P52" s="46">
        <f>IF(O52&gt;0,IF(N52&gt;0,(N52*M$3+O52*10/3)/O$3,O52*10/3*(1-0.1*M$3)),IF(N52&gt;10,N52*0.9,N52))</f>
        <v>0</v>
      </c>
      <c r="Q52" s="41"/>
      <c r="R52" s="46">
        <f>IF(Q52&gt;0,IF(P52&gt;0,(P52*O$3+Q52*10/3)/Q$3,Q52*10/3*(1-0.1*O$3)),IF(P52&gt;10,P52*0.9,P52))</f>
        <v>0</v>
      </c>
      <c r="S52" s="44"/>
      <c r="T52" s="49">
        <f t="shared" si="9"/>
        <v>0</v>
      </c>
      <c r="U52" s="47"/>
      <c r="V52" s="48">
        <f t="shared" si="10"/>
        <v>0</v>
      </c>
    </row>
    <row r="53" spans="1:24" s="90" customFormat="1" ht="35.25" hidden="1" x14ac:dyDescent="0.45">
      <c r="A53" s="39">
        <f t="shared" si="11"/>
        <v>47</v>
      </c>
      <c r="B53" s="40"/>
      <c r="C53" s="43"/>
      <c r="D53" s="42"/>
      <c r="E53" s="41"/>
      <c r="F53" s="42"/>
      <c r="G53" s="44"/>
      <c r="H53" s="42">
        <f>IF(G53&gt;0,IF(F53&gt;0,(F53*E$3+G53*10/3)/G$3,G53*10/3*(1-0.1*E$3)),IF(F53&gt;10,F53*0.9,F53))</f>
        <v>0</v>
      </c>
      <c r="I53" s="43"/>
      <c r="J53" s="42">
        <f>IF(I53&gt;0,IF(H53&gt;0,(H53*G$3+I53*10/3)/I$3,I53*10/3*(1-0.1*G$3)),IF(H53&gt;10,H53*0.9,H53))</f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>IF(M53&gt;0,IF(L53&gt;0,(L53*K$3+M53*10/3)/M$3,M53*10/3*(1-0.1*K$3)),IF(L53&gt;10,L53*0.9,L53))</f>
        <v>0</v>
      </c>
      <c r="O53" s="44"/>
      <c r="P53" s="46">
        <f>IF(O53&gt;0,IF(N53&gt;0,(N53*M$3+O53*10/3)/O$3,O53*10/3*(1-0.1*M$3)),IF(N53&gt;10,N53*0.9,N53))</f>
        <v>0</v>
      </c>
      <c r="Q53" s="44"/>
      <c r="R53" s="46">
        <f>IF(Q53&gt;0,IF(P53&gt;0,(P53*O$3+Q53*10/3)/Q$3,Q53*10/3*(1-0.1*O$3)),IF(P53&gt;10,P53*0.9,P53))</f>
        <v>0</v>
      </c>
      <c r="S53" s="44"/>
      <c r="T53" s="42">
        <f t="shared" si="9"/>
        <v>0</v>
      </c>
      <c r="U53" s="47"/>
      <c r="V53" s="48">
        <f t="shared" si="10"/>
        <v>0</v>
      </c>
    </row>
    <row r="54" spans="1:24" s="90" customFormat="1" ht="36" hidden="1" thickBot="1" x14ac:dyDescent="0.5">
      <c r="A54" s="71">
        <f t="shared" si="11"/>
        <v>48</v>
      </c>
      <c r="B54" s="304"/>
      <c r="C54" s="72"/>
      <c r="D54" s="52"/>
      <c r="E54" s="55"/>
      <c r="F54" s="52">
        <f>IF(E54&gt;0,IF(D54&gt;0,(D54*C$3+E54*10/3)/E$3,E54*10/3*(1-0.1*C$3)),IF(D54&gt;10,D54*0.9,D54))</f>
        <v>0</v>
      </c>
      <c r="G54" s="56"/>
      <c r="H54" s="52">
        <f>IF(G54&gt;0,IF(F54&gt;0,(F54*E$3+G54*10/3)/G$3,G54*10/3*(1-0.1*E$3)),IF(F54&gt;10,F54*0.9,F54))</f>
        <v>0</v>
      </c>
      <c r="I54" s="72"/>
      <c r="J54" s="52">
        <f>IF(I54&gt;0,IF(H54&gt;0,(H54*G$3+I54*10/3)/I$3,I54*10/3*(1-0.1*G$3)),IF(H54&gt;10,H54*0.9,H54))</f>
        <v>0</v>
      </c>
      <c r="K54" s="55"/>
      <c r="L54" s="52">
        <f>IF(K54&gt;0,IF(J54&gt;0,(J54*I$3+K54*10/3)/K$3,K54*10/3*(1-0.1*I$3)),IF(J54&gt;10,J54*0.9,J54))</f>
        <v>0</v>
      </c>
      <c r="M54" s="56"/>
      <c r="N54" s="52">
        <f>IF(M54&gt;0,IF(L54&gt;0,(L54*K$3+M54*10/3)/M$3,M54*10/3*(1-0.1*K$3)),IF(L54&gt;10,L54*0.9,L54))</f>
        <v>0</v>
      </c>
      <c r="O54" s="56"/>
      <c r="P54" s="65">
        <f>IF(O54&gt;0,IF(N54&gt;0,(N54*M$3+O54*10/3)/O$3,O54*10/3*(1-0.1*M$3)),IF(N54&gt;10,N54*0.9,N54))</f>
        <v>0</v>
      </c>
      <c r="Q54" s="56"/>
      <c r="R54" s="65">
        <f>IF(Q54&gt;0,IF(P54&gt;0,(P54*O$3+Q54*10/3)/Q$3,Q54*10/3*(1-0.1*O$3)),IF(P54&gt;10,P54*0.9,P54))</f>
        <v>0</v>
      </c>
      <c r="S54" s="58"/>
      <c r="T54" s="46">
        <f t="shared" si="9"/>
        <v>0</v>
      </c>
      <c r="U54" s="66"/>
      <c r="V54" s="60">
        <f t="shared" si="10"/>
        <v>0</v>
      </c>
    </row>
    <row r="55" spans="1:24" ht="35.25" hidden="1" x14ac:dyDescent="0.45">
      <c r="A55" s="30">
        <f t="shared" si="11"/>
        <v>49</v>
      </c>
      <c r="B55" s="103"/>
      <c r="C55" s="33"/>
      <c r="D55" s="32"/>
      <c r="E55" s="31"/>
      <c r="F55" s="32"/>
      <c r="G55" s="68"/>
      <c r="H55" s="92"/>
      <c r="I55" s="31"/>
      <c r="J55" s="81"/>
      <c r="K55" s="31"/>
      <c r="L55" s="32"/>
      <c r="M55" s="61"/>
      <c r="N55" s="42"/>
      <c r="O55" s="34"/>
      <c r="P55" s="32"/>
      <c r="Q55" s="61"/>
      <c r="R55" s="46"/>
      <c r="S55" s="34"/>
      <c r="T55" s="36">
        <f t="shared" si="9"/>
        <v>0</v>
      </c>
      <c r="U55" s="37"/>
      <c r="V55" s="38">
        <f t="shared" si="10"/>
        <v>0</v>
      </c>
      <c r="W55" s="3"/>
      <c r="X55" s="3"/>
    </row>
    <row r="56" spans="1:24" ht="35.25" hidden="1" x14ac:dyDescent="0.45">
      <c r="A56" s="39">
        <f t="shared" si="11"/>
        <v>50</v>
      </c>
      <c r="B56" s="78"/>
      <c r="C56" s="43"/>
      <c r="D56" s="42"/>
      <c r="E56" s="41"/>
      <c r="F56" s="42"/>
      <c r="G56" s="45"/>
      <c r="H56" s="82">
        <f>IF(G56&gt;0,IF(F56&gt;0,(F56*E$3+G56*10/3)/G$3,G56*10/3*(1-0.1*E$3)),IF(F56&gt;10,F56*0.9,F56))</f>
        <v>0</v>
      </c>
      <c r="I56" s="41"/>
      <c r="J56" s="82">
        <f>IF(I56&gt;0,IF(H56&gt;0,(H56*G$3+I56*10/3)/I$3,I56*10/3*(1-0.1*G$3)),IF(H56&gt;10,H56*0.9,H56))</f>
        <v>0</v>
      </c>
      <c r="K56" s="41"/>
      <c r="L56" s="42">
        <f>IF(K56&gt;0,IF(J56&gt;0,(J56*I$3+K56*10/3)/K$3,K56*10/3*(1-0.1*I$3)),IF(J56&gt;10,J56*0.9,J56))</f>
        <v>0</v>
      </c>
      <c r="M56" s="44"/>
      <c r="N56" s="42">
        <f>IF(M56&gt;0,IF(L56&gt;0,(L56*K$3+M56*10/3)/M$3,M56*10/3*(1-0.1*K$3)),IF(L56&gt;10,L56*0.9,L56))</f>
        <v>0</v>
      </c>
      <c r="O56" s="69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9"/>
        <v>0</v>
      </c>
      <c r="U56" s="47"/>
      <c r="V56" s="48">
        <f t="shared" si="10"/>
        <v>0</v>
      </c>
      <c r="W56" s="3"/>
      <c r="X56" s="3"/>
    </row>
    <row r="57" spans="1:24" ht="35.25" hidden="1" x14ac:dyDescent="0.45">
      <c r="A57" s="39">
        <f t="shared" si="11"/>
        <v>51</v>
      </c>
      <c r="B57" s="78"/>
      <c r="C57" s="94"/>
      <c r="D57" s="42"/>
      <c r="E57" s="79"/>
      <c r="F57" s="42"/>
      <c r="G57" s="43"/>
      <c r="H57" s="82"/>
      <c r="I57" s="41"/>
      <c r="J57" s="82"/>
      <c r="K57" s="41"/>
      <c r="L57" s="42"/>
      <c r="M57" s="69"/>
      <c r="N57" s="42"/>
      <c r="O57" s="69"/>
      <c r="P57" s="42"/>
      <c r="Q57" s="44"/>
      <c r="R57" s="46"/>
      <c r="S57" s="44"/>
      <c r="T57" s="49">
        <f t="shared" si="9"/>
        <v>0</v>
      </c>
      <c r="U57" s="47"/>
      <c r="V57" s="48">
        <f t="shared" si="10"/>
        <v>0</v>
      </c>
      <c r="W57" s="3"/>
      <c r="X57" s="3"/>
    </row>
    <row r="58" spans="1:24" ht="35.25" hidden="1" x14ac:dyDescent="0.45">
      <c r="A58" s="39">
        <f t="shared" si="11"/>
        <v>52</v>
      </c>
      <c r="B58" s="95"/>
      <c r="C58" s="43"/>
      <c r="D58" s="42"/>
      <c r="E58" s="41"/>
      <c r="F58" s="42"/>
      <c r="G58" s="43"/>
      <c r="H58" s="82"/>
      <c r="I58" s="41"/>
      <c r="J58" s="82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9"/>
        <v>0</v>
      </c>
      <c r="U58" s="47"/>
      <c r="V58" s="48">
        <f t="shared" si="10"/>
        <v>0</v>
      </c>
      <c r="W58" s="3"/>
      <c r="X58" s="3"/>
    </row>
    <row r="59" spans="1:24" ht="36" hidden="1" thickBot="1" x14ac:dyDescent="0.5">
      <c r="A59" s="71">
        <f t="shared" ref="A59" si="12">A58+1</f>
        <v>53</v>
      </c>
      <c r="B59" s="63"/>
      <c r="C59" s="72"/>
      <c r="D59" s="52"/>
      <c r="E59" s="55"/>
      <c r="F59" s="52"/>
      <c r="G59" s="72"/>
      <c r="H59" s="88"/>
      <c r="I59" s="55"/>
      <c r="J59" s="88"/>
      <c r="K59" s="55"/>
      <c r="L59" s="52"/>
      <c r="M59" s="56"/>
      <c r="N59" s="52"/>
      <c r="O59" s="55"/>
      <c r="P59" s="52"/>
      <c r="Q59" s="56"/>
      <c r="R59" s="65"/>
      <c r="S59" s="56"/>
      <c r="T59" s="65">
        <f t="shared" si="9"/>
        <v>0</v>
      </c>
      <c r="U59" s="66"/>
      <c r="V59" s="96">
        <f t="shared" si="10"/>
        <v>0</v>
      </c>
      <c r="W59" s="3"/>
      <c r="X59" s="3"/>
    </row>
    <row r="60" spans="1:24" s="90" customFormat="1" ht="35.25" hidden="1" x14ac:dyDescent="0.45">
      <c r="A60" s="30">
        <v>56</v>
      </c>
      <c r="B60" s="97"/>
      <c r="C60" s="31"/>
      <c r="D60" s="32"/>
      <c r="E60" s="31"/>
      <c r="F60" s="32"/>
      <c r="G60" s="33"/>
      <c r="H60" s="81"/>
      <c r="I60" s="31"/>
      <c r="J60" s="32"/>
      <c r="K60" s="76"/>
      <c r="L60" s="81"/>
      <c r="M60" s="34"/>
      <c r="N60" s="32"/>
      <c r="O60" s="89"/>
      <c r="P60" s="32"/>
      <c r="Q60" s="34"/>
      <c r="R60" s="32"/>
      <c r="S60" s="34"/>
      <c r="T60" s="32">
        <f t="shared" ref="T60:T64" si="13">IF(S60&gt;0,IF(R60&gt;0,(R60*Q$3+S60*10/3)/S$3,S60*10/3*(1-0.1*Q$3)),IF(R60&gt;10,R60*0.9,R60))</f>
        <v>0</v>
      </c>
      <c r="U60" s="89"/>
      <c r="V60" s="38">
        <f t="shared" ref="V60:V68" si="14">IF(U60&gt;0,IF(T60&gt;0,(T60*S$3+U60*10/3)/U$3,U60*10/3*(1-0.1*S$3)),IF(T60&gt;10,T60*0.9,T60))</f>
        <v>0</v>
      </c>
    </row>
    <row r="61" spans="1:24" s="90" customFormat="1" ht="35.25" hidden="1" x14ac:dyDescent="0.45">
      <c r="A61" s="39">
        <v>57</v>
      </c>
      <c r="B61" s="98"/>
      <c r="C61" s="41"/>
      <c r="D61" s="42"/>
      <c r="E61" s="41"/>
      <c r="F61" s="42"/>
      <c r="G61" s="43"/>
      <c r="H61" s="82"/>
      <c r="I61" s="41"/>
      <c r="J61" s="42"/>
      <c r="K61" s="43"/>
      <c r="L61" s="82"/>
      <c r="M61" s="44"/>
      <c r="N61" s="42"/>
      <c r="O61" s="44"/>
      <c r="P61" s="42"/>
      <c r="Q61" s="44"/>
      <c r="R61" s="42"/>
      <c r="S61" s="44"/>
      <c r="T61" s="42">
        <f t="shared" si="13"/>
        <v>0</v>
      </c>
      <c r="U61" s="69"/>
      <c r="V61" s="48">
        <f t="shared" si="14"/>
        <v>0</v>
      </c>
    </row>
    <row r="62" spans="1:24" s="90" customFormat="1" ht="35.25" hidden="1" x14ac:dyDescent="0.45">
      <c r="A62" s="39">
        <v>58</v>
      </c>
      <c r="B62" s="99"/>
      <c r="C62" s="41"/>
      <c r="D62" s="42"/>
      <c r="E62" s="41"/>
      <c r="F62" s="42"/>
      <c r="G62" s="45"/>
      <c r="H62" s="82"/>
      <c r="I62" s="44"/>
      <c r="J62" s="42"/>
      <c r="K62" s="77"/>
      <c r="L62" s="82"/>
      <c r="M62" s="69"/>
      <c r="N62" s="42"/>
      <c r="O62" s="69"/>
      <c r="P62" s="42"/>
      <c r="Q62" s="44"/>
      <c r="R62" s="42"/>
      <c r="S62" s="44"/>
      <c r="T62" s="42">
        <f t="shared" si="13"/>
        <v>0</v>
      </c>
      <c r="U62" s="69"/>
      <c r="V62" s="48">
        <f t="shared" si="14"/>
        <v>0</v>
      </c>
    </row>
    <row r="63" spans="1:24" s="90" customFormat="1" ht="35.25" hidden="1" x14ac:dyDescent="0.45">
      <c r="A63" s="39">
        <v>59</v>
      </c>
      <c r="B63" s="100"/>
      <c r="C63" s="41"/>
      <c r="D63" s="42"/>
      <c r="E63" s="41"/>
      <c r="F63" s="42"/>
      <c r="G63" s="45"/>
      <c r="H63" s="82"/>
      <c r="I63" s="41"/>
      <c r="J63" s="42"/>
      <c r="K63" s="43"/>
      <c r="L63" s="82"/>
      <c r="M63" s="69"/>
      <c r="N63" s="42"/>
      <c r="O63" s="69"/>
      <c r="P63" s="42"/>
      <c r="Q63" s="44"/>
      <c r="R63" s="42"/>
      <c r="S63" s="44"/>
      <c r="T63" s="42">
        <f t="shared" si="13"/>
        <v>0</v>
      </c>
      <c r="U63" s="69"/>
      <c r="V63" s="48">
        <f t="shared" si="14"/>
        <v>0</v>
      </c>
    </row>
    <row r="64" spans="1:24" s="90" customFormat="1" ht="36" hidden="1" thickBot="1" x14ac:dyDescent="0.5">
      <c r="A64" s="71">
        <v>60</v>
      </c>
      <c r="B64" s="101"/>
      <c r="C64" s="55"/>
      <c r="D64" s="52"/>
      <c r="E64" s="55"/>
      <c r="F64" s="52"/>
      <c r="G64" s="64"/>
      <c r="H64" s="88"/>
      <c r="I64" s="56"/>
      <c r="J64" s="52"/>
      <c r="K64" s="73"/>
      <c r="L64" s="88"/>
      <c r="M64" s="102"/>
      <c r="N64" s="52"/>
      <c r="O64" s="102"/>
      <c r="P64" s="52"/>
      <c r="Q64" s="56"/>
      <c r="R64" s="52"/>
      <c r="S64" s="58"/>
      <c r="T64" s="54">
        <f t="shared" si="13"/>
        <v>0</v>
      </c>
      <c r="U64" s="80"/>
      <c r="V64" s="96">
        <f t="shared" si="14"/>
        <v>0</v>
      </c>
    </row>
    <row r="65" spans="1:24" ht="37.5" hidden="1" customHeight="1" x14ac:dyDescent="0.45">
      <c r="A65" s="30">
        <v>61</v>
      </c>
      <c r="B65" s="103"/>
      <c r="C65" s="70"/>
      <c r="D65" s="81"/>
      <c r="E65" s="70"/>
      <c r="F65" s="32"/>
      <c r="G65" s="104"/>
      <c r="H65" s="105"/>
      <c r="I65" s="37"/>
      <c r="J65" s="32"/>
      <c r="K65" s="33"/>
      <c r="L65" s="32"/>
      <c r="M65" s="76"/>
      <c r="N65" s="32"/>
      <c r="O65" s="35"/>
      <c r="P65" s="32"/>
      <c r="Q65" s="34"/>
      <c r="R65" s="81"/>
      <c r="S65" s="34"/>
      <c r="T65" s="32"/>
      <c r="U65" s="106"/>
      <c r="V65" s="107">
        <f t="shared" si="14"/>
        <v>0</v>
      </c>
      <c r="W65" s="3"/>
      <c r="X65" s="3"/>
    </row>
    <row r="66" spans="1:24" ht="35.25" hidden="1" x14ac:dyDescent="0.45">
      <c r="A66" s="39">
        <v>62</v>
      </c>
      <c r="B66" s="108"/>
      <c r="C66" s="41"/>
      <c r="D66" s="82"/>
      <c r="E66" s="41"/>
      <c r="F66" s="42"/>
      <c r="G66" s="44"/>
      <c r="H66" s="82"/>
      <c r="I66" s="44"/>
      <c r="J66" s="42"/>
      <c r="K66" s="45"/>
      <c r="L66" s="42"/>
      <c r="M66" s="77"/>
      <c r="N66" s="42"/>
      <c r="O66" s="45"/>
      <c r="P66" s="42"/>
      <c r="Q66" s="44"/>
      <c r="R66" s="82"/>
      <c r="S66" s="44"/>
      <c r="T66" s="42"/>
      <c r="U66" s="109"/>
      <c r="V66" s="110">
        <f t="shared" si="14"/>
        <v>0</v>
      </c>
      <c r="W66" s="3"/>
      <c r="X66" s="3"/>
    </row>
    <row r="67" spans="1:24" ht="35.25" hidden="1" x14ac:dyDescent="0.45">
      <c r="A67" s="39">
        <v>63</v>
      </c>
      <c r="B67" s="91"/>
      <c r="C67" s="41"/>
      <c r="D67" s="82"/>
      <c r="E67" s="41"/>
      <c r="F67" s="42"/>
      <c r="G67" s="44"/>
      <c r="H67" s="82"/>
      <c r="I67" s="44"/>
      <c r="J67" s="42"/>
      <c r="K67" s="45"/>
      <c r="L67" s="42"/>
      <c r="M67" s="45"/>
      <c r="N67" s="42"/>
      <c r="O67" s="45"/>
      <c r="P67" s="42"/>
      <c r="Q67" s="44"/>
      <c r="R67" s="82"/>
      <c r="S67" s="44"/>
      <c r="T67" s="42"/>
      <c r="U67" s="109"/>
      <c r="V67" s="110">
        <f t="shared" si="14"/>
        <v>0</v>
      </c>
      <c r="W67" s="3"/>
      <c r="X67" s="3"/>
    </row>
    <row r="68" spans="1:24" ht="35.25" hidden="1" x14ac:dyDescent="0.45">
      <c r="A68" s="39">
        <v>64</v>
      </c>
      <c r="B68" s="40"/>
      <c r="C68" s="79"/>
      <c r="D68" s="82"/>
      <c r="E68" s="79"/>
      <c r="F68" s="42"/>
      <c r="G68" s="44"/>
      <c r="H68" s="82"/>
      <c r="I68" s="44"/>
      <c r="J68" s="42"/>
      <c r="K68" s="45"/>
      <c r="L68" s="42"/>
      <c r="M68" s="45"/>
      <c r="N68" s="42"/>
      <c r="O68" s="45"/>
      <c r="P68" s="42"/>
      <c r="Q68" s="44"/>
      <c r="R68" s="82"/>
      <c r="S68" s="44"/>
      <c r="T68" s="42"/>
      <c r="U68" s="109"/>
      <c r="V68" s="110">
        <f t="shared" si="14"/>
        <v>0</v>
      </c>
      <c r="W68" s="3"/>
      <c r="X68" s="3"/>
    </row>
    <row r="69" spans="1:24" ht="36" hidden="1" thickBot="1" x14ac:dyDescent="0.5">
      <c r="A69" s="71">
        <v>65</v>
      </c>
      <c r="B69" s="111"/>
      <c r="C69" s="55"/>
      <c r="D69" s="88"/>
      <c r="E69" s="55"/>
      <c r="F69" s="52"/>
      <c r="G69" s="55"/>
      <c r="H69" s="88"/>
      <c r="I69" s="55"/>
      <c r="J69" s="52"/>
      <c r="K69" s="72"/>
      <c r="L69" s="52"/>
      <c r="M69" s="64"/>
      <c r="N69" s="52"/>
      <c r="O69" s="64"/>
      <c r="P69" s="52"/>
      <c r="Q69" s="56"/>
      <c r="R69" s="88"/>
      <c r="S69" s="56"/>
      <c r="T69" s="52"/>
      <c r="U69" s="112"/>
      <c r="V69" s="113">
        <f>IF(U69&gt;0,IF(T69&gt;0,(T69*S$3+U69*10/3)/U$3,U69*10/3*(1-0.1*S$3)),IF(T69&gt;10,T69*0.9,T69))</f>
        <v>0</v>
      </c>
      <c r="W69" s="3"/>
      <c r="X69" s="3"/>
    </row>
    <row r="70" spans="1:24" ht="36" hidden="1" thickBot="1" x14ac:dyDescent="0.5">
      <c r="A70" s="30">
        <v>66</v>
      </c>
      <c r="B70" s="103"/>
      <c r="C70" s="70"/>
      <c r="D70" s="32"/>
      <c r="E70" s="70"/>
      <c r="F70" s="32"/>
      <c r="G70" s="104"/>
      <c r="H70" s="114"/>
      <c r="I70" s="89"/>
      <c r="J70" s="114"/>
      <c r="K70" s="89"/>
      <c r="L70" s="32"/>
      <c r="M70" s="89"/>
      <c r="N70" s="32"/>
      <c r="O70" s="89"/>
      <c r="P70" s="32"/>
      <c r="Q70" s="34"/>
      <c r="R70" s="81"/>
      <c r="S70" s="61"/>
      <c r="T70" s="46"/>
      <c r="V70" s="3"/>
      <c r="W70" s="3"/>
      <c r="X70" s="3"/>
    </row>
    <row r="71" spans="1:24" ht="36" hidden="1" thickBot="1" x14ac:dyDescent="0.5">
      <c r="A71" s="115">
        <v>67</v>
      </c>
      <c r="B71" s="116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7"/>
      <c r="N71" s="42"/>
      <c r="O71" s="44"/>
      <c r="P71" s="42"/>
      <c r="Q71" s="44"/>
      <c r="R71" s="82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 x14ac:dyDescent="0.5">
      <c r="A72" s="115">
        <v>68</v>
      </c>
      <c r="B72" s="118"/>
      <c r="C72" s="51"/>
      <c r="D72" s="54"/>
      <c r="E72" s="51"/>
      <c r="F72" s="54"/>
      <c r="G72" s="58"/>
      <c r="H72" s="54"/>
      <c r="I72" s="58"/>
      <c r="J72" s="54"/>
      <c r="K72" s="80"/>
      <c r="L72" s="54"/>
      <c r="M72" s="80"/>
      <c r="N72" s="54"/>
      <c r="O72" s="80"/>
      <c r="P72" s="54"/>
      <c r="Q72" s="58"/>
      <c r="R72" s="83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1">
        <v>69</v>
      </c>
      <c r="B73" s="111"/>
      <c r="C73" s="119"/>
      <c r="D73" s="52"/>
      <c r="E73" s="119"/>
      <c r="F73" s="52"/>
      <c r="G73" s="120"/>
      <c r="H73" s="121"/>
      <c r="I73" s="102"/>
      <c r="J73" s="121"/>
      <c r="K73" s="102"/>
      <c r="L73" s="52"/>
      <c r="M73" s="102"/>
      <c r="N73" s="52"/>
      <c r="O73" s="102"/>
      <c r="P73" s="52">
        <f>IF(O73&gt;0,IF(N73&gt;0,(N73*M$3+O73*10/3)/O$3,O73*10/3*(1-0.1*M$3)),IF(N73&gt;10,N73*0.9,N73))</f>
        <v>0</v>
      </c>
      <c r="Q73" s="56"/>
      <c r="R73" s="88"/>
      <c r="S73" s="56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22" t="s">
        <v>4</v>
      </c>
      <c r="B74" s="123"/>
      <c r="C74" s="124"/>
      <c r="D74" s="124"/>
      <c r="E74" s="124"/>
      <c r="F74" s="125"/>
      <c r="G74" s="126"/>
      <c r="H74" s="127"/>
      <c r="I74" s="127"/>
      <c r="J74" s="127"/>
      <c r="K74" s="127"/>
      <c r="L74" s="127"/>
      <c r="M74" s="127"/>
      <c r="N74" s="127"/>
      <c r="O74" s="127"/>
      <c r="P74" s="127"/>
      <c r="Q74" s="126"/>
      <c r="R74" s="127"/>
      <c r="S74" s="126"/>
      <c r="T74" s="127"/>
      <c r="U74" s="127"/>
    </row>
    <row r="75" spans="1:24" ht="15" x14ac:dyDescent="0.2">
      <c r="A75" s="123" t="s">
        <v>5</v>
      </c>
      <c r="B75" s="123"/>
      <c r="C75" s="124"/>
      <c r="D75" s="124"/>
      <c r="E75" s="124"/>
      <c r="F75" s="125"/>
      <c r="G75" s="126"/>
      <c r="H75" s="127"/>
      <c r="I75" s="127"/>
      <c r="J75" s="127"/>
      <c r="K75" s="127"/>
      <c r="L75" s="127"/>
      <c r="M75" s="127"/>
      <c r="N75" s="127"/>
      <c r="O75" s="127"/>
      <c r="P75" s="127"/>
      <c r="Q75" s="126"/>
      <c r="R75" s="127"/>
      <c r="S75" s="126"/>
      <c r="T75" s="127"/>
      <c r="U75" s="127"/>
    </row>
    <row r="81" spans="2:2" x14ac:dyDescent="0.2">
      <c r="B81" s="128"/>
    </row>
    <row r="82" spans="2:2" x14ac:dyDescent="0.2">
      <c r="B82" s="128"/>
    </row>
    <row r="87" spans="2:2" x14ac:dyDescent="0.2">
      <c r="B87" s="129"/>
    </row>
    <row r="88" spans="2:2" x14ac:dyDescent="0.2">
      <c r="B88" s="129"/>
    </row>
  </sheetData>
  <sortState ref="B5:L39">
    <sortCondition descending="1" ref="J5:J39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workbookViewId="0">
      <selection activeCell="O6" sqref="O6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1" ht="15.75" thickBot="1" x14ac:dyDescent="0.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x14ac:dyDescent="0.25">
      <c r="A2" s="220" t="s">
        <v>38</v>
      </c>
      <c r="B2" s="349" t="s">
        <v>30</v>
      </c>
      <c r="C2" s="350"/>
      <c r="D2" s="169"/>
      <c r="E2" s="226" t="s">
        <v>37</v>
      </c>
      <c r="F2" s="349" t="s">
        <v>30</v>
      </c>
      <c r="G2" s="350"/>
      <c r="H2" s="168"/>
      <c r="I2" s="226" t="s">
        <v>36</v>
      </c>
      <c r="J2" s="349" t="s">
        <v>30</v>
      </c>
      <c r="K2" s="350"/>
      <c r="L2" s="168"/>
      <c r="M2" s="226" t="s">
        <v>35</v>
      </c>
      <c r="N2" s="349" t="s">
        <v>30</v>
      </c>
      <c r="O2" s="350"/>
      <c r="P2" s="168"/>
      <c r="Q2" s="226" t="s">
        <v>34</v>
      </c>
      <c r="R2" s="349" t="s">
        <v>30</v>
      </c>
      <c r="S2" s="350"/>
      <c r="T2" s="168"/>
      <c r="U2" s="220" t="s">
        <v>39</v>
      </c>
      <c r="V2" s="349" t="s">
        <v>30</v>
      </c>
      <c r="W2" s="350"/>
      <c r="X2" s="168"/>
      <c r="Y2" s="229" t="s">
        <v>40</v>
      </c>
      <c r="Z2" s="349" t="s">
        <v>30</v>
      </c>
      <c r="AA2" s="350"/>
      <c r="AC2" s="229" t="s">
        <v>40</v>
      </c>
      <c r="AD2" s="349" t="s">
        <v>30</v>
      </c>
      <c r="AE2" s="350"/>
    </row>
    <row r="3" spans="1:31" ht="15.75" customHeight="1" thickBot="1" x14ac:dyDescent="0.3">
      <c r="A3" s="221" t="s">
        <v>21</v>
      </c>
      <c r="B3" s="218">
        <v>1</v>
      </c>
      <c r="C3" s="214"/>
      <c r="D3" s="169"/>
      <c r="E3" s="221" t="s">
        <v>21</v>
      </c>
      <c r="F3" s="218">
        <v>1</v>
      </c>
      <c r="G3" s="214">
        <v>2</v>
      </c>
      <c r="H3" s="168"/>
      <c r="I3" s="221" t="s">
        <v>21</v>
      </c>
      <c r="J3" s="218">
        <v>1</v>
      </c>
      <c r="K3" s="214">
        <v>2</v>
      </c>
      <c r="L3" s="168"/>
      <c r="M3" s="221" t="s">
        <v>21</v>
      </c>
      <c r="N3" s="218">
        <v>1</v>
      </c>
      <c r="O3" s="214">
        <v>2</v>
      </c>
      <c r="P3" s="168"/>
      <c r="Q3" s="221" t="s">
        <v>21</v>
      </c>
      <c r="R3" s="218">
        <v>1</v>
      </c>
      <c r="S3" s="214">
        <v>2</v>
      </c>
      <c r="T3" s="168"/>
      <c r="U3" s="221" t="s">
        <v>21</v>
      </c>
      <c r="V3" s="218">
        <v>1</v>
      </c>
      <c r="W3" s="214">
        <v>2</v>
      </c>
      <c r="X3" s="168"/>
      <c r="Y3" s="221" t="s">
        <v>21</v>
      </c>
      <c r="Z3" s="218">
        <v>1</v>
      </c>
      <c r="AA3" s="214">
        <v>2</v>
      </c>
      <c r="AC3" s="221" t="s">
        <v>21</v>
      </c>
      <c r="AD3" s="218">
        <v>1</v>
      </c>
      <c r="AE3" s="214">
        <v>2</v>
      </c>
    </row>
    <row r="4" spans="1:31" x14ac:dyDescent="0.25">
      <c r="A4" s="222">
        <v>1</v>
      </c>
      <c r="B4" s="219">
        <v>16</v>
      </c>
      <c r="C4" s="217"/>
      <c r="D4" s="169"/>
      <c r="E4" s="222">
        <v>1</v>
      </c>
      <c r="F4" s="219">
        <v>16</v>
      </c>
      <c r="G4" s="217">
        <v>12</v>
      </c>
      <c r="H4" s="168"/>
      <c r="I4" s="222">
        <v>1</v>
      </c>
      <c r="J4" s="219">
        <v>16</v>
      </c>
      <c r="K4" s="217">
        <v>11.5</v>
      </c>
      <c r="L4" s="168"/>
      <c r="M4" s="222">
        <v>1</v>
      </c>
      <c r="N4" s="219">
        <v>16</v>
      </c>
      <c r="O4" s="217">
        <v>11</v>
      </c>
      <c r="P4" s="168"/>
      <c r="Q4" s="222">
        <v>1</v>
      </c>
      <c r="R4" s="219">
        <v>16</v>
      </c>
      <c r="S4" s="217">
        <v>10.5</v>
      </c>
      <c r="T4" s="168"/>
      <c r="U4" s="222">
        <v>1</v>
      </c>
      <c r="V4" s="219">
        <v>16</v>
      </c>
      <c r="W4" s="217">
        <v>10</v>
      </c>
      <c r="X4" s="168"/>
      <c r="Y4" s="222">
        <v>1</v>
      </c>
      <c r="Z4" s="219">
        <v>16</v>
      </c>
      <c r="AA4" s="217">
        <v>9.5</v>
      </c>
      <c r="AC4" s="222">
        <v>1</v>
      </c>
      <c r="AD4" s="219">
        <v>16</v>
      </c>
      <c r="AE4" s="217">
        <v>9.5</v>
      </c>
    </row>
    <row r="5" spans="1:31" x14ac:dyDescent="0.25">
      <c r="A5" s="223">
        <v>2</v>
      </c>
      <c r="B5" s="206">
        <v>15</v>
      </c>
      <c r="C5" s="213"/>
      <c r="D5" s="169"/>
      <c r="E5" s="223">
        <v>2</v>
      </c>
      <c r="F5" s="206">
        <v>15</v>
      </c>
      <c r="G5" s="213">
        <v>11</v>
      </c>
      <c r="H5" s="168"/>
      <c r="I5" s="223">
        <v>2</v>
      </c>
      <c r="J5" s="206">
        <v>15</v>
      </c>
      <c r="K5" s="213">
        <v>10.5</v>
      </c>
      <c r="L5" s="168"/>
      <c r="M5" s="223">
        <v>2</v>
      </c>
      <c r="N5" s="206">
        <v>15</v>
      </c>
      <c r="O5" s="213">
        <v>10</v>
      </c>
      <c r="P5" s="168"/>
      <c r="Q5" s="223">
        <v>2</v>
      </c>
      <c r="R5" s="206">
        <v>15</v>
      </c>
      <c r="S5" s="213">
        <v>9.5</v>
      </c>
      <c r="T5" s="168"/>
      <c r="U5" s="223">
        <v>2</v>
      </c>
      <c r="V5" s="206">
        <v>15</v>
      </c>
      <c r="W5" s="213">
        <v>9</v>
      </c>
      <c r="X5" s="168"/>
      <c r="Y5" s="223">
        <v>2</v>
      </c>
      <c r="Z5" s="206">
        <v>15</v>
      </c>
      <c r="AA5" s="213">
        <v>8.5</v>
      </c>
      <c r="AC5" s="223">
        <v>2</v>
      </c>
      <c r="AD5" s="206">
        <v>15</v>
      </c>
      <c r="AE5" s="213">
        <v>8.5</v>
      </c>
    </row>
    <row r="6" spans="1:31" x14ac:dyDescent="0.25">
      <c r="A6" s="223">
        <v>3</v>
      </c>
      <c r="B6" s="206">
        <v>14</v>
      </c>
      <c r="C6" s="213"/>
      <c r="D6" s="169"/>
      <c r="E6" s="223">
        <v>3</v>
      </c>
      <c r="F6" s="206">
        <v>14</v>
      </c>
      <c r="G6" s="213">
        <v>10</v>
      </c>
      <c r="H6" s="168"/>
      <c r="I6" s="223">
        <v>3</v>
      </c>
      <c r="J6" s="206">
        <v>14</v>
      </c>
      <c r="K6" s="213">
        <v>9.5</v>
      </c>
      <c r="L6" s="168"/>
      <c r="M6" s="223">
        <v>3</v>
      </c>
      <c r="N6" s="206">
        <v>14</v>
      </c>
      <c r="O6" s="213">
        <v>9</v>
      </c>
      <c r="P6" s="168"/>
      <c r="Q6" s="223">
        <v>3</v>
      </c>
      <c r="R6" s="206">
        <v>14</v>
      </c>
      <c r="S6" s="213">
        <v>8.5</v>
      </c>
      <c r="T6" s="168"/>
      <c r="U6" s="223">
        <v>3</v>
      </c>
      <c r="V6" s="206">
        <v>14</v>
      </c>
      <c r="W6" s="213">
        <v>8</v>
      </c>
      <c r="X6" s="168"/>
      <c r="Y6" s="223">
        <v>3</v>
      </c>
      <c r="Z6" s="206">
        <v>14</v>
      </c>
      <c r="AA6" s="213">
        <v>7.5</v>
      </c>
      <c r="AC6" s="223">
        <v>3</v>
      </c>
      <c r="AD6" s="206">
        <v>14</v>
      </c>
      <c r="AE6" s="213">
        <v>7.5</v>
      </c>
    </row>
    <row r="7" spans="1:31" x14ac:dyDescent="0.25">
      <c r="A7" s="223">
        <v>4</v>
      </c>
      <c r="B7" s="206">
        <v>13</v>
      </c>
      <c r="C7" s="213"/>
      <c r="D7" s="169"/>
      <c r="E7" s="223">
        <v>4</v>
      </c>
      <c r="F7" s="206">
        <v>13</v>
      </c>
      <c r="G7" s="213">
        <v>9</v>
      </c>
      <c r="H7" s="168"/>
      <c r="I7" s="223">
        <v>4</v>
      </c>
      <c r="J7" s="206">
        <v>13</v>
      </c>
      <c r="K7" s="213">
        <v>8.5</v>
      </c>
      <c r="L7" s="168"/>
      <c r="M7" s="223">
        <v>4</v>
      </c>
      <c r="N7" s="206">
        <v>13</v>
      </c>
      <c r="O7" s="213">
        <v>8</v>
      </c>
      <c r="P7" s="168"/>
      <c r="Q7" s="223">
        <v>4</v>
      </c>
      <c r="R7" s="206">
        <v>13</v>
      </c>
      <c r="S7" s="213">
        <v>7.5</v>
      </c>
      <c r="T7" s="168"/>
      <c r="U7" s="223">
        <v>4</v>
      </c>
      <c r="V7" s="206">
        <v>13</v>
      </c>
      <c r="W7" s="213">
        <v>7</v>
      </c>
      <c r="X7" s="168"/>
      <c r="Y7" s="223">
        <v>4</v>
      </c>
      <c r="Z7" s="206">
        <v>13</v>
      </c>
      <c r="AA7" s="213">
        <v>6.5</v>
      </c>
      <c r="AC7" s="223">
        <v>4</v>
      </c>
      <c r="AD7" s="206">
        <v>13</v>
      </c>
      <c r="AE7" s="213">
        <v>6.5</v>
      </c>
    </row>
    <row r="8" spans="1:31" x14ac:dyDescent="0.25">
      <c r="A8" s="223">
        <v>5</v>
      </c>
      <c r="B8" s="206">
        <v>12</v>
      </c>
      <c r="C8" s="213"/>
      <c r="D8" s="169"/>
      <c r="E8" s="223">
        <v>5</v>
      </c>
      <c r="F8" s="206">
        <v>12</v>
      </c>
      <c r="G8" s="213">
        <v>8</v>
      </c>
      <c r="H8" s="168"/>
      <c r="I8" s="223">
        <v>5</v>
      </c>
      <c r="J8" s="206">
        <v>12</v>
      </c>
      <c r="K8" s="213">
        <v>7.5</v>
      </c>
      <c r="L8" s="168"/>
      <c r="M8" s="223">
        <v>5</v>
      </c>
      <c r="N8" s="206">
        <v>12</v>
      </c>
      <c r="O8" s="213">
        <v>7</v>
      </c>
      <c r="P8" s="168"/>
      <c r="Q8" s="223">
        <v>5</v>
      </c>
      <c r="R8" s="206">
        <v>12</v>
      </c>
      <c r="S8" s="213">
        <v>6.5</v>
      </c>
      <c r="T8" s="168"/>
      <c r="U8" s="223">
        <v>5</v>
      </c>
      <c r="V8" s="206">
        <v>12</v>
      </c>
      <c r="W8" s="213">
        <v>6</v>
      </c>
      <c r="X8" s="168"/>
      <c r="Y8" s="223">
        <v>5</v>
      </c>
      <c r="Z8" s="206">
        <v>12</v>
      </c>
      <c r="AA8" s="213">
        <v>5.5</v>
      </c>
      <c r="AC8" s="223">
        <v>5</v>
      </c>
      <c r="AD8" s="206">
        <v>12</v>
      </c>
      <c r="AE8" s="213">
        <v>5.5</v>
      </c>
    </row>
    <row r="9" spans="1:31" x14ac:dyDescent="0.25">
      <c r="A9" s="223">
        <v>6</v>
      </c>
      <c r="B9" s="206">
        <v>11.5</v>
      </c>
      <c r="C9" s="213"/>
      <c r="D9" s="169"/>
      <c r="E9" s="223">
        <v>6</v>
      </c>
      <c r="F9" s="206">
        <v>11.5</v>
      </c>
      <c r="G9" s="213">
        <v>7.5</v>
      </c>
      <c r="H9" s="168"/>
      <c r="I9" s="223">
        <v>6</v>
      </c>
      <c r="J9" s="206">
        <v>11.5</v>
      </c>
      <c r="K9" s="213">
        <v>7</v>
      </c>
      <c r="L9" s="168"/>
      <c r="M9" s="223">
        <v>6</v>
      </c>
      <c r="N9" s="206">
        <v>11.5</v>
      </c>
      <c r="O9" s="213">
        <v>6.5</v>
      </c>
      <c r="P9" s="168"/>
      <c r="Q9" s="223">
        <v>6</v>
      </c>
      <c r="R9" s="206">
        <v>11.5</v>
      </c>
      <c r="S9" s="213">
        <v>6</v>
      </c>
      <c r="T9" s="168"/>
      <c r="U9" s="223">
        <v>6</v>
      </c>
      <c r="V9" s="206">
        <v>11.5</v>
      </c>
      <c r="W9" s="213">
        <v>5.5</v>
      </c>
      <c r="X9" s="168"/>
      <c r="Y9" s="223">
        <v>6</v>
      </c>
      <c r="Z9" s="206">
        <v>11.5</v>
      </c>
      <c r="AA9" s="213">
        <v>5</v>
      </c>
      <c r="AC9" s="223">
        <v>6</v>
      </c>
      <c r="AD9" s="206">
        <v>11.5</v>
      </c>
      <c r="AE9" s="213">
        <v>5</v>
      </c>
    </row>
    <row r="10" spans="1:31" x14ac:dyDescent="0.25">
      <c r="A10" s="223">
        <v>7</v>
      </c>
      <c r="B10" s="206">
        <v>11</v>
      </c>
      <c r="C10" s="213"/>
      <c r="D10" s="169"/>
      <c r="E10" s="223">
        <v>7</v>
      </c>
      <c r="F10" s="206">
        <v>11</v>
      </c>
      <c r="G10" s="213">
        <v>7</v>
      </c>
      <c r="H10" s="168"/>
      <c r="I10" s="223">
        <v>7</v>
      </c>
      <c r="J10" s="206">
        <v>11</v>
      </c>
      <c r="K10" s="213">
        <v>6.5</v>
      </c>
      <c r="L10" s="168"/>
      <c r="M10" s="223">
        <v>7</v>
      </c>
      <c r="N10" s="206">
        <v>11</v>
      </c>
      <c r="O10" s="213">
        <v>6</v>
      </c>
      <c r="P10" s="168"/>
      <c r="Q10" s="223">
        <v>7</v>
      </c>
      <c r="R10" s="206">
        <v>11</v>
      </c>
      <c r="S10" s="213">
        <v>5.5</v>
      </c>
      <c r="T10" s="168"/>
      <c r="U10" s="223">
        <v>7</v>
      </c>
      <c r="V10" s="206">
        <v>11</v>
      </c>
      <c r="W10" s="213">
        <v>5</v>
      </c>
      <c r="X10" s="168"/>
      <c r="Y10" s="223">
        <v>7</v>
      </c>
      <c r="Z10" s="206">
        <v>11</v>
      </c>
      <c r="AA10" s="213">
        <v>4.5</v>
      </c>
      <c r="AC10" s="223">
        <v>7</v>
      </c>
      <c r="AD10" s="206">
        <v>11</v>
      </c>
      <c r="AE10" s="213">
        <v>4.5</v>
      </c>
    </row>
    <row r="11" spans="1:31" x14ac:dyDescent="0.25">
      <c r="A11" s="223">
        <v>8</v>
      </c>
      <c r="B11" s="206">
        <v>10.5</v>
      </c>
      <c r="C11" s="213"/>
      <c r="D11" s="169"/>
      <c r="E11" s="223"/>
      <c r="F11" s="206"/>
      <c r="G11" s="213"/>
      <c r="H11" s="168"/>
      <c r="I11" s="223">
        <v>8</v>
      </c>
      <c r="J11" s="206">
        <v>10.5</v>
      </c>
      <c r="K11" s="213">
        <v>6</v>
      </c>
      <c r="L11" s="168"/>
      <c r="M11" s="223">
        <v>8</v>
      </c>
      <c r="N11" s="206">
        <v>10.5</v>
      </c>
      <c r="O11" s="213">
        <v>5.5</v>
      </c>
      <c r="P11" s="168"/>
      <c r="Q11" s="223">
        <v>8</v>
      </c>
      <c r="R11" s="206">
        <v>10.5</v>
      </c>
      <c r="S11" s="213">
        <v>5</v>
      </c>
      <c r="T11" s="168"/>
      <c r="U11" s="223">
        <v>8</v>
      </c>
      <c r="V11" s="206">
        <v>10.5</v>
      </c>
      <c r="W11" s="213">
        <v>4.5</v>
      </c>
      <c r="X11" s="168"/>
      <c r="Y11" s="223">
        <v>8</v>
      </c>
      <c r="Z11" s="206">
        <v>10.5</v>
      </c>
      <c r="AA11" s="213">
        <v>4</v>
      </c>
      <c r="AC11" s="223">
        <v>8</v>
      </c>
      <c r="AD11" s="206">
        <v>10.5</v>
      </c>
      <c r="AE11" s="213">
        <v>4</v>
      </c>
    </row>
    <row r="12" spans="1:31" x14ac:dyDescent="0.25">
      <c r="A12" s="223">
        <v>9</v>
      </c>
      <c r="B12" s="206">
        <v>10</v>
      </c>
      <c r="C12" s="213"/>
      <c r="D12" s="169"/>
      <c r="E12" s="223"/>
      <c r="F12" s="206"/>
      <c r="G12" s="213"/>
      <c r="H12" s="168"/>
      <c r="I12" s="223"/>
      <c r="J12" s="206"/>
      <c r="K12" s="213"/>
      <c r="L12" s="168"/>
      <c r="M12" s="223">
        <v>9</v>
      </c>
      <c r="N12" s="206">
        <v>10</v>
      </c>
      <c r="O12" s="213">
        <v>5</v>
      </c>
      <c r="P12" s="168"/>
      <c r="Q12" s="223">
        <v>9</v>
      </c>
      <c r="R12" s="206">
        <v>10</v>
      </c>
      <c r="S12" s="213">
        <v>4.5</v>
      </c>
      <c r="T12" s="168"/>
      <c r="U12" s="223">
        <v>9</v>
      </c>
      <c r="V12" s="206">
        <v>10</v>
      </c>
      <c r="W12" s="213">
        <v>4</v>
      </c>
      <c r="X12" s="168"/>
      <c r="Y12" s="223">
        <v>9</v>
      </c>
      <c r="Z12" s="206">
        <v>10</v>
      </c>
      <c r="AA12" s="213">
        <v>3.5</v>
      </c>
      <c r="AC12" s="223">
        <v>9</v>
      </c>
      <c r="AD12" s="206">
        <v>10</v>
      </c>
      <c r="AE12" s="213">
        <v>3.5</v>
      </c>
    </row>
    <row r="13" spans="1:31" x14ac:dyDescent="0.25">
      <c r="A13" s="223">
        <v>10</v>
      </c>
      <c r="B13" s="206">
        <v>9.5</v>
      </c>
      <c r="C13" s="213"/>
      <c r="D13" s="169"/>
      <c r="E13" s="223"/>
      <c r="F13" s="206"/>
      <c r="G13" s="213"/>
      <c r="H13" s="168"/>
      <c r="I13" s="223"/>
      <c r="J13" s="206"/>
      <c r="K13" s="213"/>
      <c r="L13" s="168"/>
      <c r="M13" s="223"/>
      <c r="N13" s="206"/>
      <c r="O13" s="213"/>
      <c r="P13" s="168"/>
      <c r="Q13" s="223">
        <v>10</v>
      </c>
      <c r="R13" s="206">
        <v>9.5</v>
      </c>
      <c r="S13" s="213">
        <v>4</v>
      </c>
      <c r="T13" s="168"/>
      <c r="U13" s="223">
        <v>10</v>
      </c>
      <c r="V13" s="206">
        <v>9.5</v>
      </c>
      <c r="W13" s="213">
        <v>3.5</v>
      </c>
      <c r="X13" s="168"/>
      <c r="Y13" s="223">
        <v>10</v>
      </c>
      <c r="Z13" s="206">
        <v>9.5</v>
      </c>
      <c r="AA13" s="213">
        <v>3</v>
      </c>
      <c r="AC13" s="223">
        <v>10</v>
      </c>
      <c r="AD13" s="206">
        <v>9.5</v>
      </c>
      <c r="AE13" s="213">
        <v>3</v>
      </c>
    </row>
    <row r="14" spans="1:31" x14ac:dyDescent="0.25">
      <c r="A14" s="223">
        <v>11</v>
      </c>
      <c r="B14" s="206">
        <v>9</v>
      </c>
      <c r="C14" s="213"/>
      <c r="D14" s="169"/>
      <c r="E14" s="227"/>
      <c r="F14" s="224"/>
      <c r="G14" s="216"/>
      <c r="H14" s="168"/>
      <c r="I14" s="227"/>
      <c r="J14" s="224"/>
      <c r="K14" s="216"/>
      <c r="L14" s="168"/>
      <c r="M14" s="227"/>
      <c r="N14" s="224"/>
      <c r="O14" s="216"/>
      <c r="P14" s="168"/>
      <c r="Q14" s="227"/>
      <c r="R14" s="224"/>
      <c r="S14" s="216"/>
      <c r="T14" s="168"/>
      <c r="U14" s="223">
        <v>11</v>
      </c>
      <c r="V14" s="206">
        <v>9</v>
      </c>
      <c r="W14" s="213">
        <v>3</v>
      </c>
      <c r="X14" s="168"/>
      <c r="Y14" s="223">
        <v>11</v>
      </c>
      <c r="Z14" s="206">
        <v>9</v>
      </c>
      <c r="AA14" s="213">
        <v>2.5</v>
      </c>
      <c r="AC14" s="223">
        <v>11</v>
      </c>
      <c r="AD14" s="206">
        <v>9</v>
      </c>
      <c r="AE14" s="213">
        <v>2.5</v>
      </c>
    </row>
    <row r="15" spans="1:31" ht="15.75" thickBot="1" x14ac:dyDescent="0.3">
      <c r="A15" s="221">
        <v>12</v>
      </c>
      <c r="B15" s="218">
        <v>8.5</v>
      </c>
      <c r="C15" s="214"/>
      <c r="D15" s="169"/>
      <c r="E15" s="228"/>
      <c r="F15" s="225"/>
      <c r="G15" s="215"/>
      <c r="H15" s="168"/>
      <c r="I15" s="228"/>
      <c r="J15" s="225"/>
      <c r="K15" s="215"/>
      <c r="L15" s="168"/>
      <c r="M15" s="228"/>
      <c r="N15" s="225"/>
      <c r="O15" s="215"/>
      <c r="P15" s="168"/>
      <c r="Q15" s="228"/>
      <c r="R15" s="225"/>
      <c r="S15" s="215"/>
      <c r="T15" s="168"/>
      <c r="U15" s="228"/>
      <c r="V15" s="225"/>
      <c r="W15" s="215"/>
      <c r="X15" s="168"/>
      <c r="Y15" s="221">
        <v>12</v>
      </c>
      <c r="Z15" s="218">
        <v>8.5</v>
      </c>
      <c r="AA15" s="214">
        <v>2</v>
      </c>
      <c r="AC15" s="221">
        <v>12</v>
      </c>
      <c r="AD15" s="218">
        <v>8.5</v>
      </c>
      <c r="AE15" s="214">
        <v>2</v>
      </c>
    </row>
    <row r="16" spans="1:31" x14ac:dyDescent="0.25">
      <c r="A16" s="169"/>
      <c r="B16" s="169"/>
      <c r="C16" s="169"/>
      <c r="D16" s="169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72"/>
      <c r="Z16" s="290"/>
      <c r="AA16" s="291"/>
      <c r="AC16" s="172">
        <v>13</v>
      </c>
      <c r="AD16" s="290">
        <v>8</v>
      </c>
      <c r="AE16" s="291">
        <v>1.5</v>
      </c>
    </row>
    <row r="17" spans="1:27" ht="15.75" thickBot="1" x14ac:dyDescent="0.3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</row>
    <row r="18" spans="1:27" ht="15.75" thickBot="1" x14ac:dyDescent="0.3">
      <c r="A18" s="207"/>
      <c r="B18" s="208" t="s">
        <v>41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9"/>
      <c r="N18" s="168"/>
      <c r="O18" s="210"/>
      <c r="P18" s="211" t="s">
        <v>17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2"/>
    </row>
    <row r="19" spans="1:27" ht="15.75" thickBot="1" x14ac:dyDescent="0.3">
      <c r="A19" s="175"/>
      <c r="B19" s="176" t="s">
        <v>18</v>
      </c>
      <c r="C19" s="177" t="s">
        <v>19</v>
      </c>
      <c r="D19" s="177" t="s">
        <v>20</v>
      </c>
      <c r="E19" s="177" t="s">
        <v>14</v>
      </c>
      <c r="F19" s="177" t="s">
        <v>13</v>
      </c>
      <c r="G19" s="177" t="s">
        <v>12</v>
      </c>
      <c r="H19" s="177" t="s">
        <v>11</v>
      </c>
      <c r="I19" s="177" t="s">
        <v>10</v>
      </c>
      <c r="J19" s="177" t="s">
        <v>9</v>
      </c>
      <c r="K19" s="177" t="s">
        <v>8</v>
      </c>
      <c r="L19" s="177" t="s">
        <v>7</v>
      </c>
      <c r="M19" s="178" t="s">
        <v>6</v>
      </c>
      <c r="N19" s="168"/>
      <c r="O19" s="351"/>
      <c r="P19" s="353" t="s">
        <v>16</v>
      </c>
      <c r="Q19" s="354"/>
      <c r="R19" s="354"/>
      <c r="S19" s="354"/>
      <c r="T19" s="354"/>
      <c r="U19" s="354"/>
      <c r="V19" s="354"/>
      <c r="W19" s="354"/>
      <c r="X19" s="354"/>
      <c r="Y19" s="354"/>
      <c r="Z19" s="355"/>
      <c r="AA19" s="167" t="s">
        <v>15</v>
      </c>
    </row>
    <row r="20" spans="1:27" ht="15.75" thickBot="1" x14ac:dyDescent="0.3">
      <c r="A20" s="179">
        <v>1</v>
      </c>
      <c r="B20" s="191">
        <v>1.3</v>
      </c>
      <c r="C20" s="180">
        <v>1.3</v>
      </c>
      <c r="D20" s="180">
        <v>1.2</v>
      </c>
      <c r="E20" s="180">
        <v>1.1000000000000001</v>
      </c>
      <c r="F20" s="180">
        <v>1</v>
      </c>
      <c r="G20" s="180">
        <v>0.9</v>
      </c>
      <c r="H20" s="180">
        <v>0.8</v>
      </c>
      <c r="I20" s="180">
        <v>0.7</v>
      </c>
      <c r="J20" s="180">
        <v>0.6</v>
      </c>
      <c r="K20" s="192">
        <v>0.6</v>
      </c>
      <c r="L20" s="192">
        <v>0.5</v>
      </c>
      <c r="M20" s="193">
        <v>0.5</v>
      </c>
      <c r="N20" s="168"/>
      <c r="O20" s="352"/>
      <c r="P20" s="247" t="s">
        <v>19</v>
      </c>
      <c r="Q20" s="248" t="s">
        <v>20</v>
      </c>
      <c r="R20" s="249" t="s">
        <v>14</v>
      </c>
      <c r="S20" s="174" t="s">
        <v>13</v>
      </c>
      <c r="T20" s="174" t="s">
        <v>12</v>
      </c>
      <c r="U20" s="174" t="s">
        <v>11</v>
      </c>
      <c r="V20" s="174" t="s">
        <v>10</v>
      </c>
      <c r="W20" s="174" t="s">
        <v>9</v>
      </c>
      <c r="X20" s="174" t="s">
        <v>8</v>
      </c>
      <c r="Y20" s="174" t="s">
        <v>7</v>
      </c>
      <c r="Z20" s="173" t="s">
        <v>6</v>
      </c>
      <c r="AA20" s="172"/>
    </row>
    <row r="21" spans="1:27" x14ac:dyDescent="0.25">
      <c r="A21" s="181">
        <v>2</v>
      </c>
      <c r="B21" s="182">
        <v>2.6</v>
      </c>
      <c r="C21" s="183">
        <v>2.5</v>
      </c>
      <c r="D21" s="183">
        <v>2.2999999999999998</v>
      </c>
      <c r="E21" s="183">
        <v>2.1</v>
      </c>
      <c r="F21" s="183">
        <v>1.9</v>
      </c>
      <c r="G21" s="183">
        <v>1.7000000000000002</v>
      </c>
      <c r="H21" s="183">
        <v>1.5</v>
      </c>
      <c r="I21" s="183">
        <v>1.2999999999999998</v>
      </c>
      <c r="J21" s="183">
        <f>J20+K20</f>
        <v>1.2</v>
      </c>
      <c r="K21" s="183">
        <f>K20+L20</f>
        <v>1.1000000000000001</v>
      </c>
      <c r="L21" s="183">
        <f>L20+M20</f>
        <v>1</v>
      </c>
      <c r="M21" s="185"/>
      <c r="N21" s="168"/>
      <c r="O21" s="250">
        <v>1.4</v>
      </c>
      <c r="P21" s="251">
        <v>1.3</v>
      </c>
      <c r="Q21" s="252">
        <v>1.3</v>
      </c>
      <c r="R21" s="253">
        <v>1.3</v>
      </c>
      <c r="S21" s="254">
        <v>1.2</v>
      </c>
      <c r="T21" s="254">
        <v>1.2</v>
      </c>
      <c r="U21" s="254">
        <v>1.1000000000000001</v>
      </c>
      <c r="V21" s="254">
        <v>1</v>
      </c>
      <c r="W21" s="254">
        <v>0.9</v>
      </c>
      <c r="X21" s="254">
        <v>0.8</v>
      </c>
      <c r="Y21" s="254">
        <v>0.7</v>
      </c>
      <c r="Z21" s="276">
        <v>0.7</v>
      </c>
      <c r="AA21" s="281">
        <v>0.7</v>
      </c>
    </row>
    <row r="22" spans="1:27" x14ac:dyDescent="0.25">
      <c r="A22" s="181">
        <v>3</v>
      </c>
      <c r="B22" s="182">
        <v>3.8</v>
      </c>
      <c r="C22" s="183">
        <v>3.6</v>
      </c>
      <c r="D22" s="183">
        <v>3.3</v>
      </c>
      <c r="E22" s="183">
        <v>3</v>
      </c>
      <c r="F22" s="183">
        <v>2.7</v>
      </c>
      <c r="G22" s="183">
        <v>2.4000000000000004</v>
      </c>
      <c r="H22" s="183">
        <v>2.1</v>
      </c>
      <c r="I22" s="183">
        <v>1.9</v>
      </c>
      <c r="J22" s="183">
        <f>J21+L20</f>
        <v>1.7</v>
      </c>
      <c r="K22" s="183">
        <f>K21+M20</f>
        <v>1.6</v>
      </c>
      <c r="L22" s="183"/>
      <c r="M22" s="185"/>
      <c r="N22" s="168"/>
      <c r="O22" s="255">
        <f>O21+P21</f>
        <v>2.7</v>
      </c>
      <c r="P22" s="256">
        <f>P21+Q21</f>
        <v>2.6</v>
      </c>
      <c r="Q22" s="257">
        <f>Q21+R21</f>
        <v>2.6</v>
      </c>
      <c r="R22" s="171">
        <f t="shared" ref="R22:Y22" si="0">R21+S21</f>
        <v>2.5</v>
      </c>
      <c r="S22" s="170">
        <f t="shared" si="0"/>
        <v>2.4</v>
      </c>
      <c r="T22" s="170">
        <f t="shared" si="0"/>
        <v>2.2999999999999998</v>
      </c>
      <c r="U22" s="170">
        <f t="shared" si="0"/>
        <v>2.1</v>
      </c>
      <c r="V22" s="170">
        <f t="shared" si="0"/>
        <v>1.9</v>
      </c>
      <c r="W22" s="170">
        <f t="shared" si="0"/>
        <v>1.7000000000000002</v>
      </c>
      <c r="X22" s="170">
        <f t="shared" si="0"/>
        <v>1.5</v>
      </c>
      <c r="Y22" s="170">
        <f t="shared" si="0"/>
        <v>1.4</v>
      </c>
      <c r="Z22" s="277"/>
      <c r="AA22" s="282">
        <v>1.4</v>
      </c>
    </row>
    <row r="23" spans="1:27" x14ac:dyDescent="0.25">
      <c r="A23" s="181">
        <v>4</v>
      </c>
      <c r="B23" s="182">
        <v>4.9000000000000004</v>
      </c>
      <c r="C23" s="183">
        <v>4.5999999999999996</v>
      </c>
      <c r="D23" s="183">
        <v>4.2</v>
      </c>
      <c r="E23" s="183">
        <v>3.8</v>
      </c>
      <c r="F23" s="183">
        <v>3.4000000000000004</v>
      </c>
      <c r="G23" s="183">
        <v>3.0000000000000004</v>
      </c>
      <c r="H23" s="183">
        <v>2.7</v>
      </c>
      <c r="I23" s="183">
        <v>2.4</v>
      </c>
      <c r="J23" s="183">
        <f>J22+M20</f>
        <v>2.2000000000000002</v>
      </c>
      <c r="K23" s="183"/>
      <c r="L23" s="183"/>
      <c r="M23" s="185"/>
      <c r="N23" s="168"/>
      <c r="O23" s="255">
        <f>O22+Q21</f>
        <v>4</v>
      </c>
      <c r="P23" s="256">
        <f t="shared" ref="P23:U23" si="1">P22+R21</f>
        <v>3.9000000000000004</v>
      </c>
      <c r="Q23" s="257">
        <f t="shared" si="1"/>
        <v>3.8</v>
      </c>
      <c r="R23" s="171">
        <f t="shared" si="1"/>
        <v>3.7</v>
      </c>
      <c r="S23" s="170">
        <f t="shared" si="1"/>
        <v>3.5</v>
      </c>
      <c r="T23" s="170">
        <f t="shared" si="1"/>
        <v>3.3</v>
      </c>
      <c r="U23" s="170">
        <f t="shared" si="1"/>
        <v>3</v>
      </c>
      <c r="V23" s="170">
        <f>V22+X21</f>
        <v>2.7</v>
      </c>
      <c r="W23" s="170">
        <f>W22+Y21</f>
        <v>2.4000000000000004</v>
      </c>
      <c r="X23" s="170">
        <f>X22+Z21</f>
        <v>2.2000000000000002</v>
      </c>
      <c r="Y23" s="170"/>
      <c r="Z23" s="277"/>
      <c r="AA23" s="282">
        <v>2.1</v>
      </c>
    </row>
    <row r="24" spans="1:27" x14ac:dyDescent="0.25">
      <c r="A24" s="181">
        <v>5</v>
      </c>
      <c r="B24" s="182">
        <v>5.9</v>
      </c>
      <c r="C24" s="183">
        <v>5.5</v>
      </c>
      <c r="D24" s="183" t="s">
        <v>42</v>
      </c>
      <c r="E24" s="183">
        <v>4.5</v>
      </c>
      <c r="F24" s="183">
        <v>4</v>
      </c>
      <c r="G24" s="183">
        <v>3.6000000000000005</v>
      </c>
      <c r="H24" s="183">
        <v>3.2</v>
      </c>
      <c r="I24" s="183">
        <v>2.9</v>
      </c>
      <c r="J24" s="183"/>
      <c r="K24" s="183"/>
      <c r="L24" s="183"/>
      <c r="M24" s="185"/>
      <c r="N24" s="168"/>
      <c r="O24" s="255">
        <f>O23+R21</f>
        <v>5.3</v>
      </c>
      <c r="P24" s="256">
        <f>P23+S21</f>
        <v>5.1000000000000005</v>
      </c>
      <c r="Q24" s="257">
        <f>Q23+T21</f>
        <v>5</v>
      </c>
      <c r="R24" s="171">
        <f t="shared" ref="R24:W24" si="2">R23+U21</f>
        <v>4.8000000000000007</v>
      </c>
      <c r="S24" s="170">
        <f t="shared" si="2"/>
        <v>4.5</v>
      </c>
      <c r="T24" s="170">
        <f t="shared" si="2"/>
        <v>4.2</v>
      </c>
      <c r="U24" s="170">
        <f t="shared" si="2"/>
        <v>3.8</v>
      </c>
      <c r="V24" s="170">
        <f t="shared" si="2"/>
        <v>3.4000000000000004</v>
      </c>
      <c r="W24" s="170">
        <f t="shared" si="2"/>
        <v>3.1000000000000005</v>
      </c>
      <c r="X24" s="170"/>
      <c r="Y24" s="170"/>
      <c r="Z24" s="277"/>
      <c r="AA24" s="282">
        <v>2.8</v>
      </c>
    </row>
    <row r="25" spans="1:27" x14ac:dyDescent="0.25">
      <c r="A25" s="181">
        <v>6</v>
      </c>
      <c r="B25" s="182">
        <v>6.8000000000000007</v>
      </c>
      <c r="C25" s="183">
        <v>6.3</v>
      </c>
      <c r="D25" s="183">
        <v>5.7</v>
      </c>
      <c r="E25" s="183">
        <v>5.0999999999999996</v>
      </c>
      <c r="F25" s="183">
        <v>4.5999999999999996</v>
      </c>
      <c r="G25" s="183">
        <v>4.1000000000000005</v>
      </c>
      <c r="H25" s="183">
        <v>3.7</v>
      </c>
      <c r="I25" s="183"/>
      <c r="J25" s="183"/>
      <c r="K25" s="183"/>
      <c r="L25" s="183"/>
      <c r="M25" s="185"/>
      <c r="N25" s="168"/>
      <c r="O25" s="255">
        <f>O24+S21</f>
        <v>6.5</v>
      </c>
      <c r="P25" s="256">
        <f t="shared" ref="P25:V25" si="3">P24+T21</f>
        <v>6.3000000000000007</v>
      </c>
      <c r="Q25" s="257">
        <f t="shared" si="3"/>
        <v>6.1</v>
      </c>
      <c r="R25" s="171">
        <f t="shared" si="3"/>
        <v>5.8000000000000007</v>
      </c>
      <c r="S25" s="170">
        <f t="shared" si="3"/>
        <v>5.4</v>
      </c>
      <c r="T25" s="170">
        <f t="shared" si="3"/>
        <v>5</v>
      </c>
      <c r="U25" s="170">
        <f t="shared" si="3"/>
        <v>4.5</v>
      </c>
      <c r="V25" s="170">
        <f t="shared" si="3"/>
        <v>4.1000000000000005</v>
      </c>
      <c r="W25" s="170"/>
      <c r="X25" s="170"/>
      <c r="Y25" s="170"/>
      <c r="Z25" s="277"/>
      <c r="AA25" s="282">
        <v>3.5</v>
      </c>
    </row>
    <row r="26" spans="1:27" x14ac:dyDescent="0.25">
      <c r="A26" s="181">
        <v>7</v>
      </c>
      <c r="B26" s="182">
        <v>7.6000000000000005</v>
      </c>
      <c r="C26" s="183">
        <v>7</v>
      </c>
      <c r="D26" s="183">
        <v>6.3</v>
      </c>
      <c r="E26" s="183">
        <v>5.6999999999999993</v>
      </c>
      <c r="F26" s="183">
        <v>5.0999999999999996</v>
      </c>
      <c r="G26" s="183">
        <v>4.6000000000000005</v>
      </c>
      <c r="H26" s="183"/>
      <c r="I26" s="183"/>
      <c r="J26" s="183"/>
      <c r="K26" s="183"/>
      <c r="L26" s="183"/>
      <c r="M26" s="185"/>
      <c r="N26" s="168"/>
      <c r="O26" s="255">
        <f>O25+T21</f>
        <v>7.7</v>
      </c>
      <c r="P26" s="256">
        <f t="shared" ref="P26:U26" si="4">P25+U21</f>
        <v>7.4</v>
      </c>
      <c r="Q26" s="257">
        <f t="shared" si="4"/>
        <v>7.1</v>
      </c>
      <c r="R26" s="171">
        <f t="shared" si="4"/>
        <v>6.7000000000000011</v>
      </c>
      <c r="S26" s="170">
        <f t="shared" si="4"/>
        <v>6.2</v>
      </c>
      <c r="T26" s="170">
        <f t="shared" si="4"/>
        <v>5.7</v>
      </c>
      <c r="U26" s="170">
        <f t="shared" si="4"/>
        <v>5.2</v>
      </c>
      <c r="V26" s="170"/>
      <c r="W26" s="170"/>
      <c r="X26" s="170"/>
      <c r="Y26" s="170"/>
      <c r="Z26" s="277"/>
      <c r="AA26" s="282">
        <v>4.2</v>
      </c>
    </row>
    <row r="27" spans="1:27" x14ac:dyDescent="0.25">
      <c r="A27" s="181">
        <v>8</v>
      </c>
      <c r="B27" s="182">
        <v>8.3000000000000007</v>
      </c>
      <c r="C27" s="183">
        <v>7.6</v>
      </c>
      <c r="D27" s="183">
        <v>6.8999999999999995</v>
      </c>
      <c r="E27" s="183">
        <v>6.1999999999999993</v>
      </c>
      <c r="F27" s="183">
        <v>5.6</v>
      </c>
      <c r="G27" s="183"/>
      <c r="H27" s="183"/>
      <c r="I27" s="183"/>
      <c r="J27" s="183"/>
      <c r="K27" s="183"/>
      <c r="L27" s="183"/>
      <c r="M27" s="185"/>
      <c r="N27" s="168"/>
      <c r="O27" s="255">
        <f t="shared" ref="O27:T27" si="5">O26+U21</f>
        <v>8.8000000000000007</v>
      </c>
      <c r="P27" s="256">
        <f t="shared" si="5"/>
        <v>8.4</v>
      </c>
      <c r="Q27" s="257">
        <f t="shared" si="5"/>
        <v>8</v>
      </c>
      <c r="R27" s="171">
        <f t="shared" si="5"/>
        <v>7.5000000000000009</v>
      </c>
      <c r="S27" s="170">
        <f t="shared" si="5"/>
        <v>6.9</v>
      </c>
      <c r="T27" s="170">
        <f t="shared" si="5"/>
        <v>6.4</v>
      </c>
      <c r="U27" s="170"/>
      <c r="V27" s="170"/>
      <c r="W27" s="170"/>
      <c r="X27" s="170"/>
      <c r="Y27" s="170"/>
      <c r="Z27" s="277"/>
      <c r="AA27" s="282">
        <v>4.9000000000000004</v>
      </c>
    </row>
    <row r="28" spans="1:27" x14ac:dyDescent="0.25">
      <c r="A28" s="181">
        <v>9</v>
      </c>
      <c r="B28" s="182">
        <v>8.9</v>
      </c>
      <c r="C28" s="183">
        <v>8.1999999999999993</v>
      </c>
      <c r="D28" s="183">
        <v>7.3999999999999995</v>
      </c>
      <c r="E28" s="183">
        <v>6.6999999999999993</v>
      </c>
      <c r="F28" s="183"/>
      <c r="G28" s="183"/>
      <c r="H28" s="183"/>
      <c r="I28" s="183"/>
      <c r="J28" s="183"/>
      <c r="K28" s="183"/>
      <c r="L28" s="183"/>
      <c r="M28" s="185"/>
      <c r="N28" s="168"/>
      <c r="O28" s="255">
        <f>O27+V21</f>
        <v>9.8000000000000007</v>
      </c>
      <c r="P28" s="256">
        <f>P27+W21</f>
        <v>9.3000000000000007</v>
      </c>
      <c r="Q28" s="257">
        <f>Q27+X21</f>
        <v>8.8000000000000007</v>
      </c>
      <c r="R28" s="171">
        <f>R27+Y21</f>
        <v>8.2000000000000011</v>
      </c>
      <c r="S28" s="170">
        <f>S27+Z21</f>
        <v>7.6000000000000005</v>
      </c>
      <c r="T28" s="170"/>
      <c r="U28" s="170"/>
      <c r="V28" s="170"/>
      <c r="W28" s="170"/>
      <c r="X28" s="170"/>
      <c r="Y28" s="170"/>
      <c r="Z28" s="277"/>
      <c r="AA28" s="282">
        <v>5.6</v>
      </c>
    </row>
    <row r="29" spans="1:27" x14ac:dyDescent="0.25">
      <c r="A29" s="181">
        <v>10</v>
      </c>
      <c r="B29" s="182">
        <v>9.5</v>
      </c>
      <c r="C29" s="183">
        <v>8.6999999999999993</v>
      </c>
      <c r="D29" s="183">
        <v>7.8999999999999995</v>
      </c>
      <c r="E29" s="183"/>
      <c r="F29" s="183"/>
      <c r="G29" s="183"/>
      <c r="H29" s="183"/>
      <c r="I29" s="183"/>
      <c r="J29" s="183"/>
      <c r="K29" s="183"/>
      <c r="L29" s="183"/>
      <c r="M29" s="185"/>
      <c r="N29" s="168"/>
      <c r="O29" s="258">
        <f>O28+W21</f>
        <v>10.700000000000001</v>
      </c>
      <c r="P29" s="259">
        <f>P28+X21</f>
        <v>10.100000000000001</v>
      </c>
      <c r="Q29" s="260">
        <f>Q28+Y21</f>
        <v>9.5</v>
      </c>
      <c r="R29" s="261">
        <f>R28+Z21</f>
        <v>8.9</v>
      </c>
      <c r="S29" s="262"/>
      <c r="T29" s="262"/>
      <c r="U29" s="262"/>
      <c r="V29" s="262"/>
      <c r="W29" s="262"/>
      <c r="X29" s="262"/>
      <c r="Y29" s="262"/>
      <c r="Z29" s="278"/>
      <c r="AA29" s="282">
        <v>6.3</v>
      </c>
    </row>
    <row r="30" spans="1:27" x14ac:dyDescent="0.25">
      <c r="A30" s="181">
        <v>11</v>
      </c>
      <c r="B30" s="182">
        <v>10</v>
      </c>
      <c r="C30" s="183">
        <v>9.1999999999999993</v>
      </c>
      <c r="D30" s="183"/>
      <c r="E30" s="184"/>
      <c r="F30" s="184"/>
      <c r="G30" s="184"/>
      <c r="H30" s="184"/>
      <c r="I30" s="184"/>
      <c r="J30" s="184"/>
      <c r="K30" s="184"/>
      <c r="L30" s="184"/>
      <c r="M30" s="185"/>
      <c r="N30" s="168"/>
      <c r="O30" s="263">
        <f>O29+X21</f>
        <v>11.500000000000002</v>
      </c>
      <c r="P30" s="256">
        <f>P29+Y21</f>
        <v>10.8</v>
      </c>
      <c r="Q30" s="257">
        <f>Q29+Z21</f>
        <v>10.199999999999999</v>
      </c>
      <c r="R30" s="257"/>
      <c r="S30" s="264"/>
      <c r="T30" s="264"/>
      <c r="U30" s="264"/>
      <c r="V30" s="264"/>
      <c r="W30" s="264"/>
      <c r="X30" s="264"/>
      <c r="Y30" s="264"/>
      <c r="Z30" s="279"/>
      <c r="AA30" s="282">
        <v>7</v>
      </c>
    </row>
    <row r="31" spans="1:27" ht="15.75" thickBot="1" x14ac:dyDescent="0.3">
      <c r="A31" s="186">
        <v>12</v>
      </c>
      <c r="B31" s="187">
        <v>10.5</v>
      </c>
      <c r="C31" s="188"/>
      <c r="D31" s="188"/>
      <c r="E31" s="189"/>
      <c r="F31" s="189"/>
      <c r="G31" s="189"/>
      <c r="H31" s="189"/>
      <c r="I31" s="189"/>
      <c r="J31" s="189"/>
      <c r="K31" s="189"/>
      <c r="L31" s="189"/>
      <c r="M31" s="190"/>
      <c r="N31" s="168"/>
      <c r="O31" s="265">
        <f>O30+Y21</f>
        <v>12.200000000000001</v>
      </c>
      <c r="P31" s="266">
        <f>P30+Z21</f>
        <v>11.5</v>
      </c>
      <c r="Q31" s="267"/>
      <c r="R31" s="267"/>
      <c r="S31" s="268"/>
      <c r="T31" s="268"/>
      <c r="U31" s="268"/>
      <c r="V31" s="268"/>
      <c r="W31" s="268"/>
      <c r="X31" s="268"/>
      <c r="Y31" s="268"/>
      <c r="Z31" s="280"/>
      <c r="AA31" s="283">
        <v>7.7</v>
      </c>
    </row>
    <row r="32" spans="1:27" x14ac:dyDescent="0.25">
      <c r="O32">
        <f>O31+Z21</f>
        <v>12.9</v>
      </c>
    </row>
    <row r="34" spans="5:25" x14ac:dyDescent="0.25">
      <c r="E34" s="169"/>
      <c r="F34" s="168"/>
      <c r="G34" s="168"/>
      <c r="H34" s="168"/>
      <c r="I34" s="169"/>
      <c r="J34" s="168"/>
      <c r="K34" s="168"/>
      <c r="L34" s="168"/>
      <c r="M34" s="169"/>
      <c r="N34" s="168"/>
      <c r="O34" s="168"/>
      <c r="P34" s="168"/>
      <c r="Q34" s="169"/>
      <c r="R34" s="168"/>
      <c r="S34" s="168"/>
      <c r="T34" s="168"/>
      <c r="U34" s="169"/>
      <c r="V34" s="168"/>
      <c r="W34" s="168"/>
      <c r="X34" s="168"/>
      <c r="Y34" s="169"/>
    </row>
  </sheetData>
  <mergeCells count="10"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topLeftCell="A3" zoomScale="80" zoomScaleNormal="80" zoomScalePageLayoutView="90" workbookViewId="0">
      <selection activeCell="B14" sqref="B14"/>
    </sheetView>
  </sheetViews>
  <sheetFormatPr defaultColWidth="8.85546875" defaultRowHeight="15" x14ac:dyDescent="0.2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 x14ac:dyDescent="0.2">
      <c r="A1" s="366" t="s">
        <v>59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1:31" ht="13.5" customHeight="1" thickBot="1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131"/>
      <c r="AD2" s="131"/>
      <c r="AE2" s="131"/>
    </row>
    <row r="3" spans="1:31" s="135" customFormat="1" ht="16.5" thickBot="1" x14ac:dyDescent="0.3">
      <c r="A3" s="368" t="s">
        <v>21</v>
      </c>
      <c r="B3" s="371" t="s">
        <v>22</v>
      </c>
      <c r="C3" s="132"/>
      <c r="D3" s="374">
        <v>1</v>
      </c>
      <c r="E3" s="375"/>
      <c r="F3" s="376"/>
      <c r="G3" s="374">
        <v>2</v>
      </c>
      <c r="H3" s="375"/>
      <c r="I3" s="376"/>
      <c r="J3" s="377">
        <v>3</v>
      </c>
      <c r="K3" s="378"/>
      <c r="L3" s="379"/>
      <c r="M3" s="380" t="s">
        <v>2</v>
      </c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2"/>
      <c r="AA3" s="133">
        <f>SUM(M3:Z3)</f>
        <v>0</v>
      </c>
      <c r="AB3" s="383" t="s">
        <v>23</v>
      </c>
      <c r="AC3" s="134"/>
      <c r="AD3" s="134"/>
      <c r="AE3" s="134"/>
    </row>
    <row r="4" spans="1:31" s="135" customFormat="1" ht="16.5" customHeight="1" thickBot="1" x14ac:dyDescent="0.3">
      <c r="A4" s="369"/>
      <c r="B4" s="372"/>
      <c r="C4" s="385" t="s">
        <v>24</v>
      </c>
      <c r="D4" s="358" t="s">
        <v>30</v>
      </c>
      <c r="E4" s="360" t="s">
        <v>32</v>
      </c>
      <c r="F4" s="362" t="s">
        <v>33</v>
      </c>
      <c r="G4" s="358" t="s">
        <v>30</v>
      </c>
      <c r="H4" s="360" t="s">
        <v>32</v>
      </c>
      <c r="I4" s="362" t="s">
        <v>33</v>
      </c>
      <c r="J4" s="358" t="s">
        <v>30</v>
      </c>
      <c r="K4" s="360" t="s">
        <v>32</v>
      </c>
      <c r="L4" s="362" t="s">
        <v>33</v>
      </c>
      <c r="M4" s="364" t="s">
        <v>31</v>
      </c>
      <c r="N4" s="356">
        <v>1</v>
      </c>
      <c r="O4" s="357"/>
      <c r="P4" s="357"/>
      <c r="Q4" s="357"/>
      <c r="R4" s="356">
        <v>2</v>
      </c>
      <c r="S4" s="357"/>
      <c r="T4" s="357"/>
      <c r="U4" s="357"/>
      <c r="V4" s="356">
        <v>3</v>
      </c>
      <c r="W4" s="357"/>
      <c r="X4" s="357"/>
      <c r="Y4" s="357"/>
      <c r="Z4" s="148"/>
      <c r="AA4" s="133"/>
      <c r="AB4" s="384"/>
      <c r="AC4" s="134"/>
      <c r="AD4" s="134"/>
      <c r="AE4" s="134"/>
    </row>
    <row r="5" spans="1:31" s="137" customFormat="1" ht="33" customHeight="1" thickBot="1" x14ac:dyDescent="0.3">
      <c r="A5" s="370"/>
      <c r="B5" s="373"/>
      <c r="C5" s="386"/>
      <c r="D5" s="359"/>
      <c r="E5" s="361"/>
      <c r="F5" s="363"/>
      <c r="G5" s="359"/>
      <c r="H5" s="361"/>
      <c r="I5" s="363"/>
      <c r="J5" s="359"/>
      <c r="K5" s="361"/>
      <c r="L5" s="363"/>
      <c r="M5" s="365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84"/>
      <c r="AC5" s="136"/>
      <c r="AD5" s="136"/>
      <c r="AE5" s="136"/>
    </row>
    <row r="6" spans="1:31" ht="15.75" x14ac:dyDescent="0.25">
      <c r="A6" s="159">
        <f ca="1">RANK(AB6,AB$6:OFFSET(AB$6,0,0,COUNTA(B$6:B$24)))</f>
        <v>1</v>
      </c>
      <c r="B6" s="288" t="s">
        <v>48</v>
      </c>
      <c r="C6" s="150">
        <v>10</v>
      </c>
      <c r="D6" s="269">
        <v>1</v>
      </c>
      <c r="E6" s="270">
        <v>1</v>
      </c>
      <c r="F6" s="271">
        <v>1</v>
      </c>
      <c r="G6" s="272">
        <v>1</v>
      </c>
      <c r="H6" s="236">
        <v>8</v>
      </c>
      <c r="I6" s="270">
        <v>5</v>
      </c>
      <c r="J6" s="269">
        <v>1</v>
      </c>
      <c r="K6" s="270">
        <v>3</v>
      </c>
      <c r="L6" s="273">
        <v>2</v>
      </c>
      <c r="M6" s="284"/>
      <c r="N6" s="230">
        <f ca="1">OFFSET(Очки!$A$3,F6,D6+QUOTIENT(MAX($C$25-11,0), 2)*4)</f>
        <v>16</v>
      </c>
      <c r="O6" s="198">
        <f ca="1">IF(F6&lt;E6,OFFSET(IF(OR($C$25=11,$C$25=12),Очки!$B$17,Очки!$O$18),2+E6-F6,IF(D6=2,12,13-E6)),0)</f>
        <v>0</v>
      </c>
      <c r="P6" s="198">
        <v>2.5</v>
      </c>
      <c r="Q6" s="274"/>
      <c r="R6" s="230">
        <f ca="1">OFFSET(Очки!$A$3,I6,G6+QUOTIENT(MAX($C$25-11,0), 2)*4)</f>
        <v>12</v>
      </c>
      <c r="S6" s="198">
        <f ca="1">IF(I6&lt;H6,OFFSET(IF(OR($C$25=11,$C$25=12),Очки!$B$17,Очки!$O$18),2+H6-I6,IF(G6=2,12,13-H6)),0)</f>
        <v>3.3</v>
      </c>
      <c r="T6" s="198"/>
      <c r="U6" s="274"/>
      <c r="V6" s="230">
        <f ca="1">OFFSET(Очки!$A$3,L6,J6+QUOTIENT(MAX($C$25-11,0), 2)*4)</f>
        <v>15</v>
      </c>
      <c r="W6" s="198">
        <f ca="1">IF(L6&lt;K6,OFFSET(IF(OR($C$25=11,$C$25=12),Очки!$B$17,Очки!$O$18),2+K6-L6,IF(J6=2,12,13-K6)),0)</f>
        <v>0.7</v>
      </c>
      <c r="X6" s="198">
        <v>2</v>
      </c>
      <c r="Y6" s="199"/>
      <c r="Z6" s="138"/>
      <c r="AA6" s="139"/>
      <c r="AB6" s="194">
        <f t="shared" ref="AB6:AB24" ca="1" si="0">SUM(M6:Y6)</f>
        <v>51.5</v>
      </c>
      <c r="AC6" s="131"/>
      <c r="AD6" s="131"/>
      <c r="AE6" s="131"/>
    </row>
    <row r="7" spans="1:31" ht="15.75" x14ac:dyDescent="0.25">
      <c r="A7" s="160">
        <f ca="1">RANK(AB7,AB$6:OFFSET(AB$6,0,0,COUNTA(B$6:B$24)))</f>
        <v>2</v>
      </c>
      <c r="B7" s="156" t="s">
        <v>50</v>
      </c>
      <c r="C7" s="151">
        <v>7.5</v>
      </c>
      <c r="D7" s="237">
        <v>1</v>
      </c>
      <c r="E7" s="238">
        <v>8</v>
      </c>
      <c r="F7" s="239">
        <v>4</v>
      </c>
      <c r="G7" s="235">
        <v>1</v>
      </c>
      <c r="H7" s="240">
        <v>7</v>
      </c>
      <c r="I7" s="238">
        <v>7</v>
      </c>
      <c r="J7" s="237">
        <v>1</v>
      </c>
      <c r="K7" s="238">
        <v>5</v>
      </c>
      <c r="L7" s="241">
        <v>5</v>
      </c>
      <c r="M7" s="285">
        <v>2.5</v>
      </c>
      <c r="N7" s="204">
        <f ca="1">OFFSET(Очки!$A$3,F7,D7+QUOTIENT(MAX($C$25-11,0), 2)*4)</f>
        <v>13</v>
      </c>
      <c r="O7" s="200">
        <f ca="1">IF(F7&lt;E7,OFFSET(IF(OR($C$25=11,$C$25=12),Очки!$B$17,Очки!$O$18),2+E7-F7,IF(D7=2,12,13-E7)),0)</f>
        <v>4.2</v>
      </c>
      <c r="P7" s="200">
        <v>2</v>
      </c>
      <c r="Q7" s="275"/>
      <c r="R7" s="204">
        <f ca="1">OFFSET(Очки!$A$3,I7,G7+QUOTIENT(MAX($C$25-11,0), 2)*4)</f>
        <v>11</v>
      </c>
      <c r="S7" s="200">
        <f ca="1">IF(I7&lt;H7,OFFSET(IF(OR($C$25=11,$C$25=12),Очки!$B$17,Очки!$O$18),2+H7-I7,IF(G7=2,12,13-H7)),0)</f>
        <v>0</v>
      </c>
      <c r="T7" s="200">
        <v>1</v>
      </c>
      <c r="U7" s="275"/>
      <c r="V7" s="204">
        <f ca="1">OFFSET(Очки!$A$3,L7,J7+QUOTIENT(MAX($C$25-11,0), 2)*4)</f>
        <v>12</v>
      </c>
      <c r="W7" s="200">
        <f ca="1">IF(L7&lt;K7,OFFSET(IF(OR($C$25=11,$C$25=12),Очки!$B$17,Очки!$O$18),2+K7-L7,IF(J7=2,12,13-K7)),0)</f>
        <v>0</v>
      </c>
      <c r="X7" s="200"/>
      <c r="Y7" s="201"/>
      <c r="Z7" s="140"/>
      <c r="AA7" s="141"/>
      <c r="AB7" s="195">
        <f t="shared" ca="1" si="0"/>
        <v>45.7</v>
      </c>
      <c r="AC7" s="131"/>
      <c r="AD7" s="131"/>
      <c r="AE7" s="131"/>
    </row>
    <row r="8" spans="1:31" ht="15.75" x14ac:dyDescent="0.25">
      <c r="A8" s="160">
        <f ca="1">RANK(AB8,AB$6:OFFSET(AB$6,0,0,COUNTA(B$6:B$24)))</f>
        <v>3</v>
      </c>
      <c r="B8" s="157" t="s">
        <v>52</v>
      </c>
      <c r="C8" s="151" t="s">
        <v>25</v>
      </c>
      <c r="D8" s="237">
        <v>1</v>
      </c>
      <c r="E8" s="238">
        <v>2</v>
      </c>
      <c r="F8" s="239">
        <v>2</v>
      </c>
      <c r="G8" s="235">
        <v>1</v>
      </c>
      <c r="H8" s="240">
        <v>5</v>
      </c>
      <c r="I8" s="238">
        <v>3</v>
      </c>
      <c r="J8" s="237">
        <v>1</v>
      </c>
      <c r="K8" s="238">
        <v>7</v>
      </c>
      <c r="L8" s="241">
        <v>7</v>
      </c>
      <c r="M8" s="285"/>
      <c r="N8" s="204">
        <f ca="1">OFFSET(Очки!$A$3,F8,D8+QUOTIENT(MAX($C$25-11,0), 2)*4)</f>
        <v>15</v>
      </c>
      <c r="O8" s="200">
        <f ca="1">IF(F8&lt;E8,OFFSET(IF(OR($C$25=11,$C$25=12),Очки!$B$17,Очки!$O$18),2+E8-F8,IF(D8=2,12,13-E8)),0)</f>
        <v>0</v>
      </c>
      <c r="P8" s="200">
        <v>1</v>
      </c>
      <c r="Q8" s="275"/>
      <c r="R8" s="204">
        <f ca="1">OFFSET(Очки!$A$3,I8,G8+QUOTIENT(MAX($C$25-11,0), 2)*4)</f>
        <v>14</v>
      </c>
      <c r="S8" s="200">
        <f ca="1">IF(I8&lt;H8,OFFSET(IF(OR($C$25=11,$C$25=12),Очки!$B$17,Очки!$O$18),2+H8-I8,IF(G8=2,12,13-H8)),0)</f>
        <v>1.7000000000000002</v>
      </c>
      <c r="T8" s="200">
        <v>2</v>
      </c>
      <c r="U8" s="275"/>
      <c r="V8" s="204">
        <f ca="1">OFFSET(Очки!$A$3,L8,J8+QUOTIENT(MAX($C$25-11,0), 2)*4)</f>
        <v>11</v>
      </c>
      <c r="W8" s="200">
        <f ca="1">IF(L8&lt;K8,OFFSET(IF(OR($C$25=11,$C$25=12),Очки!$B$17,Очки!$O$18),2+K8-L8,IF(J8=2,12,13-K8)),0)</f>
        <v>0</v>
      </c>
      <c r="X8" s="200">
        <v>0.5</v>
      </c>
      <c r="Y8" s="201"/>
      <c r="Z8" s="140"/>
      <c r="AA8" s="141"/>
      <c r="AB8" s="195">
        <f t="shared" ca="1" si="0"/>
        <v>45.2</v>
      </c>
      <c r="AC8" s="131"/>
      <c r="AD8" s="131"/>
      <c r="AE8" s="131"/>
    </row>
    <row r="9" spans="1:31" ht="15.75" x14ac:dyDescent="0.25">
      <c r="A9" s="160">
        <f ca="1">RANK(AB9,AB$6:OFFSET(AB$6,0,0,COUNTA(B$6:B$24)))</f>
        <v>4</v>
      </c>
      <c r="B9" s="302" t="s">
        <v>60</v>
      </c>
      <c r="C9" s="151" t="s">
        <v>25</v>
      </c>
      <c r="D9" s="237">
        <v>1</v>
      </c>
      <c r="E9" s="238">
        <v>4</v>
      </c>
      <c r="F9" s="239">
        <v>3</v>
      </c>
      <c r="G9" s="235">
        <v>1</v>
      </c>
      <c r="H9" s="240">
        <v>6</v>
      </c>
      <c r="I9" s="238">
        <v>8</v>
      </c>
      <c r="J9" s="237">
        <v>2</v>
      </c>
      <c r="K9" s="238">
        <v>7</v>
      </c>
      <c r="L9" s="241">
        <v>3</v>
      </c>
      <c r="M9" s="285">
        <v>0.5</v>
      </c>
      <c r="N9" s="204">
        <f ca="1">OFFSET(Очки!$A$3,F9,D9+QUOTIENT(MAX($C$25-11,0), 2)*4)</f>
        <v>14</v>
      </c>
      <c r="O9" s="200">
        <f ca="1">IF(F9&lt;E9,OFFSET(IF(OR($C$25=11,$C$25=12),Очки!$B$17,Очки!$O$18),2+E9-F9,IF(D9=2,12,13-E9)),0)</f>
        <v>0.8</v>
      </c>
      <c r="P9" s="200">
        <v>1.5</v>
      </c>
      <c r="Q9" s="275"/>
      <c r="R9" s="204">
        <f ca="1">OFFSET(Очки!$A$3,I9,G9+QUOTIENT(MAX($C$25-11,0), 2)*4)</f>
        <v>10.5</v>
      </c>
      <c r="S9" s="200">
        <f ca="1">IF(I9&lt;H9,OFFSET(IF(OR($C$25=11,$C$25=12),Очки!$B$17,Очки!$O$18),2+H9-I9,IF(G9=2,12,13-H9)),0)</f>
        <v>0</v>
      </c>
      <c r="T9" s="200"/>
      <c r="U9" s="275"/>
      <c r="V9" s="204">
        <f ca="1">OFFSET(Очки!$A$3,L9,J9+QUOTIENT(MAX($C$25-11,0), 2)*4)</f>
        <v>9.5</v>
      </c>
      <c r="W9" s="200">
        <f ca="1">IF(L9&lt;K9,OFFSET(IF(OR($C$25=11,$C$25=12),Очки!$B$17,Очки!$O$18),2+K9-L9,IF(J9=2,12,13-K9)),0)</f>
        <v>2.8</v>
      </c>
      <c r="X9" s="200">
        <v>2.5</v>
      </c>
      <c r="Y9" s="201"/>
      <c r="Z9" s="140"/>
      <c r="AA9" s="141"/>
      <c r="AB9" s="195">
        <f t="shared" ca="1" si="0"/>
        <v>42.099999999999994</v>
      </c>
      <c r="AC9" s="131"/>
      <c r="AD9" s="131"/>
      <c r="AE9" s="131"/>
    </row>
    <row r="10" spans="1:31" ht="15.75" x14ac:dyDescent="0.25">
      <c r="A10" s="160">
        <f ca="1">RANK(AB10,AB$6:OFFSET(AB$6,0,0,COUNTA(B$6:B$24)))</f>
        <v>5</v>
      </c>
      <c r="B10" s="158" t="s">
        <v>45</v>
      </c>
      <c r="C10" s="151" t="s">
        <v>25</v>
      </c>
      <c r="D10" s="237">
        <v>1</v>
      </c>
      <c r="E10" s="238">
        <v>5</v>
      </c>
      <c r="F10" s="239">
        <v>6</v>
      </c>
      <c r="G10" s="235">
        <v>1</v>
      </c>
      <c r="H10" s="240">
        <v>1</v>
      </c>
      <c r="I10" s="238">
        <v>1</v>
      </c>
      <c r="J10" s="237">
        <v>1</v>
      </c>
      <c r="K10" s="238">
        <v>4</v>
      </c>
      <c r="L10" s="241">
        <v>4</v>
      </c>
      <c r="M10" s="285">
        <v>1</v>
      </c>
      <c r="N10" s="204">
        <f ca="1">OFFSET(Очки!$A$3,F10,D10+QUOTIENT(MAX($C$25-11,0), 2)*4)</f>
        <v>11.5</v>
      </c>
      <c r="O10" s="200">
        <f ca="1">IF(F10&lt;E10,OFFSET(IF(OR($C$25=11,$C$25=12),Очки!$B$17,Очки!$O$18),2+E10-F10,IF(D10=2,12,13-E10)),0)</f>
        <v>0</v>
      </c>
      <c r="P10" s="200"/>
      <c r="Q10" s="275"/>
      <c r="R10" s="204">
        <f ca="1">OFFSET(Очки!$A$3,I10,G10+QUOTIENT(MAX($C$25-11,0), 2)*4)</f>
        <v>16</v>
      </c>
      <c r="S10" s="200">
        <f ca="1">IF(I10&lt;H10,OFFSET(IF(OR($C$25=11,$C$25=12),Очки!$B$17,Очки!$O$18),2+H10-I10,IF(G10=2,12,13-H10)),0)</f>
        <v>0</v>
      </c>
      <c r="T10" s="200">
        <v>0.5</v>
      </c>
      <c r="U10" s="275"/>
      <c r="V10" s="204">
        <f ca="1">OFFSET(Очки!$A$3,L10,J10+QUOTIENT(MAX($C$25-11,0), 2)*4)</f>
        <v>13</v>
      </c>
      <c r="W10" s="200">
        <f ca="1">IF(L10&lt;K10,OFFSET(IF(OR($C$25=11,$C$25=12),Очки!$B$17,Очки!$O$18),2+K10-L10,IF(J10=2,12,13-K10)),0)</f>
        <v>0</v>
      </c>
      <c r="X10" s="200"/>
      <c r="Y10" s="201"/>
      <c r="Z10" s="140"/>
      <c r="AA10" s="141"/>
      <c r="AB10" s="195">
        <f t="shared" ca="1" si="0"/>
        <v>42</v>
      </c>
      <c r="AC10" s="131"/>
      <c r="AD10" s="131"/>
      <c r="AE10" s="131"/>
    </row>
    <row r="11" spans="1:31" ht="15.75" x14ac:dyDescent="0.25">
      <c r="A11" s="160">
        <f ca="1">RANK(AB11,AB$6:OFFSET(AB$6,0,0,COUNTA(B$6:B$24)))</f>
        <v>6</v>
      </c>
      <c r="B11" s="303" t="s">
        <v>56</v>
      </c>
      <c r="C11" s="151"/>
      <c r="D11" s="237">
        <v>2</v>
      </c>
      <c r="E11" s="238">
        <v>2</v>
      </c>
      <c r="F11" s="239">
        <v>2</v>
      </c>
      <c r="G11" s="235">
        <v>2</v>
      </c>
      <c r="H11" s="240">
        <v>2</v>
      </c>
      <c r="I11" s="238">
        <v>2</v>
      </c>
      <c r="J11" s="237">
        <v>1</v>
      </c>
      <c r="K11" s="238">
        <v>2</v>
      </c>
      <c r="L11" s="241">
        <v>3</v>
      </c>
      <c r="M11" s="285"/>
      <c r="N11" s="204">
        <f ca="1">OFFSET(Очки!$A$3,F11,D11+QUOTIENT(MAX($C$25-11,0), 2)*4)</f>
        <v>10.5</v>
      </c>
      <c r="O11" s="200">
        <f ca="1">IF(F11&lt;E11,OFFSET(IF(OR($C$25=11,$C$25=12),Очки!$B$17,Очки!$O$18),2+E11-F11,IF(D11=2,12,13-E11)),0)</f>
        <v>0</v>
      </c>
      <c r="P11" s="200"/>
      <c r="Q11" s="275"/>
      <c r="R11" s="204">
        <f ca="1">OFFSET(Очки!$A$3,I11,G11+QUOTIENT(MAX($C$25-11,0), 2)*4)</f>
        <v>10.5</v>
      </c>
      <c r="S11" s="200">
        <f ca="1">IF(I11&lt;H11,OFFSET(IF(OR($C$25=11,$C$25=12),Очки!$B$17,Очки!$O$18),2+H11-I11,IF(G11=2,12,13-H11)),0)</f>
        <v>0</v>
      </c>
      <c r="T11" s="200"/>
      <c r="U11" s="275"/>
      <c r="V11" s="204">
        <f ca="1">OFFSET(Очки!$A$3,L11,J11+QUOTIENT(MAX($C$25-11,0), 2)*4)</f>
        <v>14</v>
      </c>
      <c r="W11" s="200">
        <f ca="1">IF(L11&lt;K11,OFFSET(IF(OR($C$25=11,$C$25=12),Очки!$B$17,Очки!$O$18),2+K11-L11,IF(J11=2,12,13-K11)),0)</f>
        <v>0</v>
      </c>
      <c r="X11" s="200"/>
      <c r="Y11" s="201"/>
      <c r="Z11" s="140"/>
      <c r="AA11" s="141"/>
      <c r="AB11" s="195">
        <f t="shared" ca="1" si="0"/>
        <v>35</v>
      </c>
      <c r="AC11" s="131"/>
      <c r="AD11" s="131"/>
      <c r="AE11" s="131"/>
    </row>
    <row r="12" spans="1:31" ht="15" customHeight="1" x14ac:dyDescent="0.25">
      <c r="A12" s="160">
        <f ca="1">RANK(AB12,AB$6:OFFSET(AB$6,0,0,COUNTA(B$6:B$24)))</f>
        <v>7</v>
      </c>
      <c r="B12" s="156" t="s">
        <v>55</v>
      </c>
      <c r="C12" s="151" t="s">
        <v>25</v>
      </c>
      <c r="D12" s="237">
        <v>2</v>
      </c>
      <c r="E12" s="238">
        <v>1</v>
      </c>
      <c r="F12" s="239">
        <v>1</v>
      </c>
      <c r="G12" s="235">
        <v>1</v>
      </c>
      <c r="H12" s="240">
        <v>3</v>
      </c>
      <c r="I12" s="238">
        <v>6</v>
      </c>
      <c r="J12" s="234">
        <v>2</v>
      </c>
      <c r="K12" s="238">
        <v>1</v>
      </c>
      <c r="L12" s="241">
        <v>1</v>
      </c>
      <c r="M12" s="285"/>
      <c r="N12" s="204">
        <f ca="1">OFFSET(Очки!$A$3,F12,D12+QUOTIENT(MAX($C$25-11,0), 2)*4)</f>
        <v>11.5</v>
      </c>
      <c r="O12" s="200">
        <f ca="1">IF(F12&lt;E12,OFFSET(IF(OR($C$25=11,$C$25=12),Очки!$B$17,Очки!$O$18),2+E12-F12,IF(D12=2,12,13-E12)),0)</f>
        <v>0</v>
      </c>
      <c r="P12" s="200"/>
      <c r="Q12" s="275"/>
      <c r="R12" s="204">
        <f ca="1">OFFSET(Очки!$A$3,I12,G12+QUOTIENT(MAX($C$25-11,0), 2)*4)</f>
        <v>11.5</v>
      </c>
      <c r="S12" s="200">
        <f ca="1">IF(I12&lt;H12,OFFSET(IF(OR($C$25=11,$C$25=12),Очки!$B$17,Очки!$O$18),2+H12-I12,IF(G12=2,12,13-H12)),0)</f>
        <v>0</v>
      </c>
      <c r="T12" s="200"/>
      <c r="U12" s="275"/>
      <c r="V12" s="204">
        <f ca="1">OFFSET(Очки!$A$3,L12,J12+QUOTIENT(MAX($C$25-11,0), 2)*4)</f>
        <v>11.5</v>
      </c>
      <c r="W12" s="200">
        <f ca="1">IF(L12&lt;K12,OFFSET(IF(OR($C$25=11,$C$25=12),Очки!$B$17,Очки!$O$18),2+K12-L12,IF(J12=2,12,13-K12)),0)</f>
        <v>0</v>
      </c>
      <c r="X12" s="200"/>
      <c r="Y12" s="201"/>
      <c r="Z12" s="140"/>
      <c r="AA12" s="141"/>
      <c r="AB12" s="195">
        <f t="shared" ca="1" si="0"/>
        <v>34.5</v>
      </c>
      <c r="AD12" s="131"/>
    </row>
    <row r="13" spans="1:31" ht="15.75" x14ac:dyDescent="0.25">
      <c r="A13" s="160">
        <f ca="1">RANK(AB13,AB$6:OFFSET(AB$6,0,0,COUNTA(B$6:B$24)))</f>
        <v>8</v>
      </c>
      <c r="B13" s="289" t="s">
        <v>53</v>
      </c>
      <c r="C13" s="151">
        <v>5</v>
      </c>
      <c r="D13" s="237">
        <v>1</v>
      </c>
      <c r="E13" s="238">
        <v>6</v>
      </c>
      <c r="F13" s="239">
        <v>6</v>
      </c>
      <c r="G13" s="235">
        <v>1</v>
      </c>
      <c r="H13" s="240">
        <v>4</v>
      </c>
      <c r="I13" s="238">
        <v>4</v>
      </c>
      <c r="J13" s="234">
        <v>1</v>
      </c>
      <c r="K13" s="238">
        <v>8</v>
      </c>
      <c r="L13" s="241">
        <v>6</v>
      </c>
      <c r="M13" s="285">
        <v>1.5</v>
      </c>
      <c r="N13" s="204">
        <f ca="1">OFFSET(Очки!$A$3,F13,D13+QUOTIENT(MAX($C$25-11,0), 2)*4)</f>
        <v>11.5</v>
      </c>
      <c r="O13" s="200">
        <f ca="1">IF(F13&lt;E13,OFFSET(IF(OR($C$25=11,$C$25=12),Очки!$B$17,Очки!$O$18),2+E13-F13,IF(D13=2,12,13-E13)),0)</f>
        <v>0</v>
      </c>
      <c r="P13" s="200">
        <v>0.5</v>
      </c>
      <c r="Q13" s="275"/>
      <c r="R13" s="204">
        <f ca="1">OFFSET(Очки!$A$3,I13,G13+QUOTIENT(MAX($C$25-11,0), 2)*4)</f>
        <v>13</v>
      </c>
      <c r="S13" s="200">
        <f ca="1">IF(I13&lt;H13,OFFSET(IF(OR($C$25=11,$C$25=12),Очки!$B$17,Очки!$O$18),2+H13-I13,IF(G13=2,12,13-H13)),0)</f>
        <v>0</v>
      </c>
      <c r="T13" s="200">
        <v>2.5</v>
      </c>
      <c r="U13" s="275"/>
      <c r="V13" s="204">
        <f ca="1">OFFSET(Очки!$A$3,L13,J13+QUOTIENT(MAX($C$25-11,0), 2)*4)</f>
        <v>11.5</v>
      </c>
      <c r="W13" s="200">
        <f ca="1">IF(L13&lt;K13,OFFSET(IF(OR($C$25=11,$C$25=12),Очки!$B$17,Очки!$O$18),2+K13-L13,IF(J13=2,12,13-K13)),0)</f>
        <v>2.2999999999999998</v>
      </c>
      <c r="X13" s="200">
        <v>1.5</v>
      </c>
      <c r="Y13" s="201">
        <f>-5-5</f>
        <v>-10</v>
      </c>
      <c r="Z13" s="140"/>
      <c r="AA13" s="141"/>
      <c r="AB13" s="195">
        <f t="shared" ca="1" si="0"/>
        <v>34.299999999999997</v>
      </c>
      <c r="AD13" s="131"/>
    </row>
    <row r="14" spans="1:31" ht="15.75" x14ac:dyDescent="0.25">
      <c r="A14" s="160">
        <f ca="1">RANK(AB14,AB$6:OFFSET(AB$6,0,0,COUNTA(B$6:B$24)))</f>
        <v>9</v>
      </c>
      <c r="B14" s="157" t="s">
        <v>51</v>
      </c>
      <c r="C14" s="151" t="s">
        <v>25</v>
      </c>
      <c r="D14" s="237">
        <v>1</v>
      </c>
      <c r="E14" s="238">
        <v>7</v>
      </c>
      <c r="F14" s="239">
        <v>5</v>
      </c>
      <c r="G14" s="235">
        <v>1</v>
      </c>
      <c r="H14" s="240">
        <v>2</v>
      </c>
      <c r="I14" s="238">
        <v>2</v>
      </c>
      <c r="J14" s="237">
        <v>2</v>
      </c>
      <c r="K14" s="238">
        <v>2</v>
      </c>
      <c r="L14" s="241">
        <v>2</v>
      </c>
      <c r="M14" s="285">
        <v>2</v>
      </c>
      <c r="N14" s="204">
        <f ca="1">OFFSET(Очки!$A$3,F14,D14+QUOTIENT(MAX($C$25-11,0), 2)*4)</f>
        <v>12</v>
      </c>
      <c r="O14" s="200">
        <f ca="1">IF(F14&lt;E14,OFFSET(IF(OR($C$25=11,$C$25=12),Очки!$B$17,Очки!$O$18),2+E14-F14,IF(D14=2,12,13-E14)),0)</f>
        <v>2.1</v>
      </c>
      <c r="P14" s="200"/>
      <c r="Q14" s="275">
        <v>-9</v>
      </c>
      <c r="R14" s="204">
        <f ca="1">OFFSET(Очки!$A$3,I14,G14+QUOTIENT(MAX($C$25-11,0), 2)*4)</f>
        <v>15</v>
      </c>
      <c r="S14" s="200">
        <f ca="1">IF(I14&lt;H14,OFFSET(IF(OR($C$25=11,$C$25=12),Очки!$B$17,Очки!$O$18),2+H14-I14,IF(G14=2,12,13-H14)),0)</f>
        <v>0</v>
      </c>
      <c r="T14" s="200"/>
      <c r="U14" s="275"/>
      <c r="V14" s="204">
        <f ca="1">OFFSET(Очки!$A$3,L14,J14+QUOTIENT(MAX($C$25-11,0), 2)*4)</f>
        <v>10.5</v>
      </c>
      <c r="W14" s="200">
        <f ca="1">IF(L14&lt;K14,OFFSET(IF(OR($C$25=11,$C$25=12),Очки!$B$17,Очки!$O$18),2+K14-L14,IF(J14=2,12,13-K14)),0)</f>
        <v>0</v>
      </c>
      <c r="X14" s="200"/>
      <c r="Y14" s="201"/>
      <c r="Z14" s="140"/>
      <c r="AA14" s="141"/>
      <c r="AB14" s="195">
        <f t="shared" ca="1" si="0"/>
        <v>32.6</v>
      </c>
      <c r="AD14" s="131"/>
    </row>
    <row r="15" spans="1:31" ht="15.75" x14ac:dyDescent="0.25">
      <c r="A15" s="160">
        <f ca="1">RANK(AB15,AB$6:OFFSET(AB$6,0,0,COUNTA(B$6:B$24)))</f>
        <v>10</v>
      </c>
      <c r="B15" s="287" t="s">
        <v>57</v>
      </c>
      <c r="C15" s="151" t="s">
        <v>25</v>
      </c>
      <c r="D15" s="237">
        <v>2</v>
      </c>
      <c r="E15" s="238">
        <v>7</v>
      </c>
      <c r="F15" s="239">
        <v>7</v>
      </c>
      <c r="G15" s="235">
        <v>2</v>
      </c>
      <c r="H15" s="240">
        <v>5</v>
      </c>
      <c r="I15" s="238">
        <v>7</v>
      </c>
      <c r="J15" s="234">
        <v>1</v>
      </c>
      <c r="K15" s="238">
        <v>1</v>
      </c>
      <c r="L15" s="241">
        <v>1</v>
      </c>
      <c r="M15" s="285"/>
      <c r="N15" s="204">
        <f ca="1">OFFSET(Очки!$A$3,F15,D15+QUOTIENT(MAX($C$25-11,0), 2)*4)</f>
        <v>6.5</v>
      </c>
      <c r="O15" s="200">
        <f ca="1">IF(F15&lt;E15,OFFSET(IF(OR($C$25=11,$C$25=12),Очки!$B$17,Очки!$O$18),2+E15-F15,IF(D15=2,12,13-E15)),0)</f>
        <v>0</v>
      </c>
      <c r="P15" s="200"/>
      <c r="Q15" s="275"/>
      <c r="R15" s="204">
        <f ca="1">OFFSET(Очки!$A$3,I15,G15+QUOTIENT(MAX($C$25-11,0), 2)*4)</f>
        <v>6.5</v>
      </c>
      <c r="S15" s="200">
        <f ca="1">IF(I15&lt;H15,OFFSET(IF(OR($C$25=11,$C$25=12),Очки!$B$17,Очки!$O$18),2+H15-I15,IF(G15=2,12,13-H15)),0)</f>
        <v>0</v>
      </c>
      <c r="T15" s="200"/>
      <c r="U15" s="275"/>
      <c r="V15" s="204">
        <f ca="1">OFFSET(Очки!$A$3,L15,J15+QUOTIENT(MAX($C$25-11,0), 2)*4)</f>
        <v>16</v>
      </c>
      <c r="W15" s="200">
        <f ca="1">IF(L15&lt;K15,OFFSET(IF(OR($C$25=11,$C$25=12),Очки!$B$17,Очки!$O$18),2+K15-L15,IF(J15=2,12,13-K15)),0)</f>
        <v>0</v>
      </c>
      <c r="X15" s="200"/>
      <c r="Y15" s="201"/>
      <c r="Z15" s="140"/>
      <c r="AA15" s="141"/>
      <c r="AB15" s="195">
        <f t="shared" ca="1" si="0"/>
        <v>29</v>
      </c>
      <c r="AD15" s="131"/>
    </row>
    <row r="16" spans="1:31" ht="15.75" x14ac:dyDescent="0.25">
      <c r="A16" s="160">
        <f ca="1">RANK(AB16,AB$6:OFFSET(AB$6,0,0,COUNTA(B$6:B$24)))</f>
        <v>11</v>
      </c>
      <c r="B16" s="157" t="s">
        <v>49</v>
      </c>
      <c r="C16" s="151" t="s">
        <v>25</v>
      </c>
      <c r="D16" s="237">
        <v>2</v>
      </c>
      <c r="E16" s="238">
        <v>4</v>
      </c>
      <c r="F16" s="239">
        <v>4</v>
      </c>
      <c r="G16" s="235">
        <v>2</v>
      </c>
      <c r="H16" s="240">
        <v>1</v>
      </c>
      <c r="I16" s="238">
        <v>1</v>
      </c>
      <c r="J16" s="237">
        <v>2</v>
      </c>
      <c r="K16" s="238">
        <v>6</v>
      </c>
      <c r="L16" s="241">
        <v>5</v>
      </c>
      <c r="M16" s="285"/>
      <c r="N16" s="204">
        <f ca="1">OFFSET(Очки!$A$3,F16,D16+QUOTIENT(MAX($C$25-11,0), 2)*4)</f>
        <v>8.5</v>
      </c>
      <c r="O16" s="200">
        <f ca="1">IF(F16&lt;E16,OFFSET(IF(OR($C$25=11,$C$25=12),Очки!$B$17,Очки!$O$18),2+E16-F16,IF(D16=2,12,13-E16)),0)</f>
        <v>0</v>
      </c>
      <c r="P16" s="200"/>
      <c r="Q16" s="275"/>
      <c r="R16" s="204">
        <f ca="1">OFFSET(Очки!$A$3,I16,G16+QUOTIENT(MAX($C$25-11,0), 2)*4)</f>
        <v>11.5</v>
      </c>
      <c r="S16" s="200">
        <f ca="1">IF(I16&lt;H16,OFFSET(IF(OR($C$25=11,$C$25=12),Очки!$B$17,Очки!$O$18),2+H16-I16,IF(G16=2,12,13-H16)),0)</f>
        <v>0</v>
      </c>
      <c r="T16" s="200"/>
      <c r="U16" s="275"/>
      <c r="V16" s="204">
        <f ca="1">OFFSET(Очки!$A$3,L16,J16+QUOTIENT(MAX($C$25-11,0), 2)*4)</f>
        <v>7.5</v>
      </c>
      <c r="W16" s="200">
        <f ca="1">IF(L16&lt;K16,OFFSET(IF(OR($C$25=11,$C$25=12),Очки!$B$17,Очки!$O$18),2+K16-L16,IF(J16=2,12,13-K16)),0)</f>
        <v>0.7</v>
      </c>
      <c r="X16" s="200"/>
      <c r="Y16" s="201"/>
      <c r="Z16" s="140"/>
      <c r="AA16" s="141"/>
      <c r="AB16" s="195">
        <f t="shared" ca="1" si="0"/>
        <v>28.2</v>
      </c>
      <c r="AD16" s="131"/>
    </row>
    <row r="17" spans="1:30" ht="15.75" x14ac:dyDescent="0.25">
      <c r="A17" s="160">
        <f ca="1">RANK(AB17,AB$6:OFFSET(AB$6,0,0,COUNTA(B$6:B$24)))</f>
        <v>12</v>
      </c>
      <c r="B17" s="156" t="s">
        <v>47</v>
      </c>
      <c r="C17" s="231" t="s">
        <v>25</v>
      </c>
      <c r="D17" s="237">
        <v>2</v>
      </c>
      <c r="E17" s="238">
        <v>5</v>
      </c>
      <c r="F17" s="239">
        <v>5</v>
      </c>
      <c r="G17" s="235">
        <v>2</v>
      </c>
      <c r="H17" s="240">
        <v>7</v>
      </c>
      <c r="I17" s="238">
        <v>6</v>
      </c>
      <c r="J17" s="234">
        <v>1</v>
      </c>
      <c r="K17" s="238">
        <v>6</v>
      </c>
      <c r="L17" s="241">
        <v>7</v>
      </c>
      <c r="M17" s="285"/>
      <c r="N17" s="204">
        <f ca="1">OFFSET(Очки!$A$3,F17,D17+QUOTIENT(MAX($C$25-11,0), 2)*4)</f>
        <v>7.5</v>
      </c>
      <c r="O17" s="200">
        <f ca="1">IF(F17&lt;E17,OFFSET(IF(OR($C$25=11,$C$25=12),Очки!$B$17,Очки!$O$18),2+E17-F17,IF(D17=2,12,13-E17)),0)</f>
        <v>0</v>
      </c>
      <c r="P17" s="200"/>
      <c r="Q17" s="275"/>
      <c r="R17" s="204">
        <f ca="1">OFFSET(Очки!$A$3,I17,G17+QUOTIENT(MAX($C$25-11,0), 2)*4)</f>
        <v>7</v>
      </c>
      <c r="S17" s="200">
        <f ca="1">IF(I17&lt;H17,OFFSET(IF(OR($C$25=11,$C$25=12),Очки!$B$17,Очки!$O$18),2+H17-I17,IF(G17=2,12,13-H17)),0)</f>
        <v>0.7</v>
      </c>
      <c r="T17" s="200">
        <v>1.5</v>
      </c>
      <c r="U17" s="275"/>
      <c r="V17" s="204">
        <f ca="1">OFFSET(Очки!$A$3,L17,J17+QUOTIENT(MAX($C$25-11,0), 2)*4)</f>
        <v>11</v>
      </c>
      <c r="W17" s="200">
        <f ca="1">IF(L17&lt;K17,OFFSET(IF(OR($C$25=11,$C$25=12),Очки!$B$17,Очки!$O$18),2+K17-L17,IF(J17=2,12,13-K17)),0)</f>
        <v>0</v>
      </c>
      <c r="X17" s="200"/>
      <c r="Y17" s="201"/>
      <c r="Z17" s="140"/>
      <c r="AA17" s="141"/>
      <c r="AB17" s="195">
        <f t="shared" ca="1" si="0"/>
        <v>27.7</v>
      </c>
      <c r="AD17" s="131"/>
    </row>
    <row r="18" spans="1:30" ht="15.75" x14ac:dyDescent="0.25">
      <c r="A18" s="160">
        <f ca="1">RANK(AB18,AB$6:OFFSET(AB$6,0,0,COUNTA(B$6:B$24)))</f>
        <v>13</v>
      </c>
      <c r="B18" s="158" t="s">
        <v>58</v>
      </c>
      <c r="C18" s="231" t="s">
        <v>25</v>
      </c>
      <c r="D18" s="237">
        <v>2</v>
      </c>
      <c r="E18" s="238">
        <v>3</v>
      </c>
      <c r="F18" s="239">
        <v>3</v>
      </c>
      <c r="G18" s="235">
        <v>2</v>
      </c>
      <c r="H18" s="240">
        <v>4</v>
      </c>
      <c r="I18" s="238">
        <v>5</v>
      </c>
      <c r="J18" s="237">
        <v>2</v>
      </c>
      <c r="K18" s="238">
        <v>5</v>
      </c>
      <c r="L18" s="241">
        <v>4</v>
      </c>
      <c r="M18" s="285"/>
      <c r="N18" s="204">
        <f ca="1">OFFSET(Очки!$A$3,F18,D18+QUOTIENT(MAX($C$25-11,0), 2)*4)</f>
        <v>9.5</v>
      </c>
      <c r="O18" s="200">
        <f ca="1">IF(F18&lt;E18,OFFSET(IF(OR($C$25=11,$C$25=12),Очки!$B$17,Очки!$O$18),2+E18-F18,IF(D18=2,12,13-E18)),0)</f>
        <v>0</v>
      </c>
      <c r="P18" s="200"/>
      <c r="Q18" s="275"/>
      <c r="R18" s="204">
        <f ca="1">OFFSET(Очки!$A$3,I18,G18+QUOTIENT(MAX($C$25-11,0), 2)*4)</f>
        <v>7.5</v>
      </c>
      <c r="S18" s="200">
        <f ca="1">IF(I18&lt;H18,OFFSET(IF(OR($C$25=11,$C$25=12),Очки!$B$17,Очки!$O$18),2+H18-I18,IF(G18=2,12,13-H18)),0)</f>
        <v>0</v>
      </c>
      <c r="T18" s="200"/>
      <c r="U18" s="275"/>
      <c r="V18" s="204">
        <f ca="1">OFFSET(Очки!$A$3,L18,J18+QUOTIENT(MAX($C$25-11,0), 2)*4)</f>
        <v>8.5</v>
      </c>
      <c r="W18" s="200">
        <f ca="1">IF(L18&lt;K18,OFFSET(IF(OR($C$25=11,$C$25=12),Очки!$B$17,Очки!$O$18),2+K18-L18,IF(J18=2,12,13-K18)),0)</f>
        <v>0.7</v>
      </c>
      <c r="X18" s="200">
        <v>1</v>
      </c>
      <c r="Y18" s="201"/>
      <c r="Z18" s="140"/>
      <c r="AA18" s="141"/>
      <c r="AB18" s="195">
        <f t="shared" ca="1" si="0"/>
        <v>27.2</v>
      </c>
      <c r="AD18" s="131"/>
    </row>
    <row r="19" spans="1:30" ht="15.95" customHeight="1" x14ac:dyDescent="0.25">
      <c r="A19" s="160">
        <f ca="1">RANK(AB19,AB$6:OFFSET(AB$6,0,0,COUNTA(B$6:B$24)))</f>
        <v>14</v>
      </c>
      <c r="B19" s="302" t="s">
        <v>54</v>
      </c>
      <c r="C19" s="231">
        <v>10</v>
      </c>
      <c r="D19" s="237">
        <v>1</v>
      </c>
      <c r="E19" s="238">
        <v>3</v>
      </c>
      <c r="F19" s="239">
        <v>8</v>
      </c>
      <c r="G19" s="235">
        <v>2</v>
      </c>
      <c r="H19" s="240">
        <v>3</v>
      </c>
      <c r="I19" s="238">
        <v>3</v>
      </c>
      <c r="J19" s="237">
        <v>2</v>
      </c>
      <c r="K19" s="238">
        <v>4</v>
      </c>
      <c r="L19" s="241">
        <v>7</v>
      </c>
      <c r="M19" s="285"/>
      <c r="N19" s="204">
        <f ca="1">OFFSET(Очки!$A$3,F19,D19+QUOTIENT(MAX($C$25-11,0), 2)*4)</f>
        <v>10.5</v>
      </c>
      <c r="O19" s="200">
        <f ca="1">IF(F19&lt;E19,OFFSET(IF(OR($C$25=11,$C$25=12),Очки!$B$17,Очки!$O$18),2+E19-F19,IF(D19=2,12,13-E19)),0)</f>
        <v>0</v>
      </c>
      <c r="P19" s="200"/>
      <c r="Q19" s="275"/>
      <c r="R19" s="204">
        <f ca="1">OFFSET(Очки!$A$3,I19,G19+QUOTIENT(MAX($C$25-11,0), 2)*4)</f>
        <v>9.5</v>
      </c>
      <c r="S19" s="200">
        <f ca="1">IF(I19&lt;H19,OFFSET(IF(OR($C$25=11,$C$25=12),Очки!$B$17,Очки!$O$18),2+H19-I19,IF(G19=2,12,13-H19)),0)</f>
        <v>0</v>
      </c>
      <c r="T19" s="200"/>
      <c r="U19" s="275"/>
      <c r="V19" s="204">
        <f ca="1">OFFSET(Очки!$A$3,L19,J19+QUOTIENT(MAX($C$25-11,0), 2)*4)</f>
        <v>6.5</v>
      </c>
      <c r="W19" s="200">
        <f ca="1">IF(L19&lt;K19,OFFSET(IF(OR($C$25=11,$C$25=12),Очки!$B$17,Очки!$O$18),2+K19-L19,IF(J19=2,12,13-K19)),0)</f>
        <v>0</v>
      </c>
      <c r="X19" s="200"/>
      <c r="Y19" s="201"/>
      <c r="Z19" s="140"/>
      <c r="AA19" s="141"/>
      <c r="AB19" s="195">
        <f t="shared" ca="1" si="0"/>
        <v>26.5</v>
      </c>
      <c r="AD19" s="131"/>
    </row>
    <row r="20" spans="1:30" ht="15.95" customHeight="1" x14ac:dyDescent="0.25">
      <c r="A20" s="160">
        <f ca="1">RANK(AB20,AB$6:OFFSET(AB$6,0,0,COUNTA(B$6:B$24)))</f>
        <v>15</v>
      </c>
      <c r="B20" s="157" t="s">
        <v>46</v>
      </c>
      <c r="C20" s="231" t="s">
        <v>25</v>
      </c>
      <c r="D20" s="237">
        <v>2</v>
      </c>
      <c r="E20" s="238">
        <v>6</v>
      </c>
      <c r="F20" s="239">
        <v>5</v>
      </c>
      <c r="G20" s="235">
        <v>2</v>
      </c>
      <c r="H20" s="240">
        <v>6</v>
      </c>
      <c r="I20" s="238">
        <v>4</v>
      </c>
      <c r="J20" s="234">
        <v>2</v>
      </c>
      <c r="K20" s="238">
        <v>3</v>
      </c>
      <c r="L20" s="241">
        <v>6</v>
      </c>
      <c r="M20" s="285"/>
      <c r="N20" s="204">
        <f ca="1">OFFSET(Очки!$A$3,F20,D20+QUOTIENT(MAX($C$25-11,0), 2)*4)</f>
        <v>7.5</v>
      </c>
      <c r="O20" s="200">
        <f ca="1">IF(F20&lt;E20,OFFSET(IF(OR($C$25=11,$C$25=12),Очки!$B$17,Очки!$O$18),2+E20-F20,IF(D20=2,12,13-E20)),0)</f>
        <v>0.7</v>
      </c>
      <c r="P20" s="200"/>
      <c r="Q20" s="275">
        <v>-8</v>
      </c>
      <c r="R20" s="204">
        <f ca="1">OFFSET(Очки!$A$3,I20,G20+QUOTIENT(MAX($C$25-11,0), 2)*4)</f>
        <v>8.5</v>
      </c>
      <c r="S20" s="200">
        <f ca="1">IF(I20&lt;H20,OFFSET(IF(OR($C$25=11,$C$25=12),Очки!$B$17,Очки!$O$18),2+H20-I20,IF(G20=2,12,13-H20)),0)</f>
        <v>1.4</v>
      </c>
      <c r="T20" s="200"/>
      <c r="U20" s="275"/>
      <c r="V20" s="204">
        <f ca="1">OFFSET(Очки!$A$3,L20,J20+QUOTIENT(MAX($C$25-11,0), 2)*4)</f>
        <v>7</v>
      </c>
      <c r="W20" s="200">
        <f ca="1">IF(L20&lt;K20,OFFSET(IF(OR($C$25=11,$C$25=12),Очки!$B$17,Очки!$O$18),2+K20-L20,IF(J20=2,12,13-K20)),0)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17.100000000000001</v>
      </c>
      <c r="AD20" s="131"/>
    </row>
    <row r="21" spans="1:30" ht="15.95" hidden="1" customHeight="1" x14ac:dyDescent="0.25">
      <c r="A21" s="160" t="e">
        <f ca="1">RANK(AB21,AB$6:OFFSET(AB$6,0,0,COUNTA(B$6:B$24)))</f>
        <v>#N/A</v>
      </c>
      <c r="B21" s="161"/>
      <c r="C21" s="231"/>
      <c r="D21" s="237"/>
      <c r="E21" s="238"/>
      <c r="F21" s="239"/>
      <c r="G21" s="235"/>
      <c r="H21" s="240"/>
      <c r="I21" s="238"/>
      <c r="J21" s="234"/>
      <c r="K21" s="238"/>
      <c r="L21" s="241"/>
      <c r="M21" s="285"/>
      <c r="N21" s="204" t="str">
        <f ca="1">OFFSET(Очки!$A$3,F21,D21+QUOTIENT(MAX($C$25-11,0), 2)*4)</f>
        <v>Место</v>
      </c>
      <c r="O21" s="200">
        <f ca="1">IF(F21&lt;E21,OFFSET(IF(OR($C$25=11,$C$25=12),Очки!$B$17,Очки!$O$18),2+E21-F21,IF(D21=2,12,13-E21)),0)</f>
        <v>0</v>
      </c>
      <c r="P21" s="200"/>
      <c r="Q21" s="275"/>
      <c r="R21" s="204" t="str">
        <f ca="1">OFFSET(Очки!$A$3,I21,G21+QUOTIENT(MAX($C$25-11,0), 2)*4)</f>
        <v>Место</v>
      </c>
      <c r="S21" s="200">
        <f ca="1">IF(I21&lt;H21,OFFSET(IF(OR($C$25=11,$C$25=12),Очки!$B$17,Очки!$O$18),2+H21-I21,IF(G21=2,12,13-H21)),0)</f>
        <v>0</v>
      </c>
      <c r="T21" s="200"/>
      <c r="U21" s="275"/>
      <c r="V21" s="204" t="str">
        <f ca="1">OFFSET(Очки!$A$3,L21,J21+QUOTIENT(MAX($C$25-11,0), 2)*4)</f>
        <v>Место</v>
      </c>
      <c r="W21" s="200">
        <f ca="1">IF(L21&lt;K21,OFFSET(IF(OR($C$25=11,$C$25=12),Очки!$B$17,Очки!$O$18),2+K21-L21,IF(J21=2,12,13-K21)),0)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0</v>
      </c>
      <c r="AD21" s="131"/>
    </row>
    <row r="22" spans="1:30" ht="15.95" hidden="1" customHeight="1" x14ac:dyDescent="0.25">
      <c r="A22" s="160" t="e">
        <f ca="1">RANK(AB22,AB$6:OFFSET(AB$6,0,0,COUNTA(B$6:B$24)))</f>
        <v>#N/A</v>
      </c>
      <c r="B22" s="163"/>
      <c r="C22" s="231"/>
      <c r="D22" s="237"/>
      <c r="E22" s="238"/>
      <c r="F22" s="239"/>
      <c r="G22" s="235"/>
      <c r="H22" s="240"/>
      <c r="I22" s="238"/>
      <c r="J22" s="237"/>
      <c r="K22" s="238"/>
      <c r="L22" s="241"/>
      <c r="M22" s="285"/>
      <c r="N22" s="204" t="str">
        <f ca="1">OFFSET(Очки!$A$3,F22,D22+QUOTIENT(MAX($C$25-11,0), 2)*4)</f>
        <v>Место</v>
      </c>
      <c r="O22" s="200">
        <f ca="1">IF(F22&lt;E22,OFFSET(IF(OR($C$25=11,$C$25=12),Очки!$B$17,Очки!$O$18),2+E22-F22,IF(D22=2,12,13-E22)),0)</f>
        <v>0</v>
      </c>
      <c r="P22" s="200"/>
      <c r="Q22" s="275"/>
      <c r="R22" s="204" t="str">
        <f ca="1">OFFSET(Очки!$A$3,I22,G22+QUOTIENT(MAX($C$25-11,0), 2)*4)</f>
        <v>Место</v>
      </c>
      <c r="S22" s="200">
        <f ca="1">IF(I22&lt;H22,OFFSET(IF(OR($C$25=11,$C$25=12),Очки!$B$17,Очки!$O$18),2+H22-I22,IF(G22=2,12,13-H22)),0)</f>
        <v>0</v>
      </c>
      <c r="T22" s="200"/>
      <c r="U22" s="275"/>
      <c r="V22" s="204" t="str">
        <f ca="1">OFFSET(Очки!$A$3,L22,J22+QUOTIENT(MAX($C$25-11,0), 2)*4)</f>
        <v>Место</v>
      </c>
      <c r="W22" s="200">
        <f ca="1">IF(L22&lt;K22,OFFSET(IF(OR($C$25=11,$C$25=12),Очки!$B$17,Очки!$O$18),2+K22-L22,IF(J22=2,12,13-K22)),0)</f>
        <v>0</v>
      </c>
      <c r="X22" s="200"/>
      <c r="Y22" s="201"/>
      <c r="Z22" s="140"/>
      <c r="AA22" s="141"/>
      <c r="AB22" s="195">
        <f t="shared" ca="1" si="0"/>
        <v>0</v>
      </c>
      <c r="AD22" s="131"/>
    </row>
    <row r="23" spans="1:30" ht="15.95" hidden="1" customHeight="1" x14ac:dyDescent="0.25">
      <c r="A23" s="160" t="e">
        <f ca="1">RANK(AB23,AB$6:OFFSET(AB$6,0,0,COUNTA(B$6:B$24)))</f>
        <v>#N/A</v>
      </c>
      <c r="B23" s="162"/>
      <c r="C23" s="232"/>
      <c r="D23" s="242"/>
      <c r="E23" s="243"/>
      <c r="F23" s="244"/>
      <c r="G23" s="235"/>
      <c r="H23" s="245"/>
      <c r="I23" s="243"/>
      <c r="J23" s="234"/>
      <c r="K23" s="243"/>
      <c r="L23" s="246"/>
      <c r="M23" s="285"/>
      <c r="N23" s="204" t="str">
        <f ca="1">OFFSET(Очки!$A$3,F23,D23+QUOTIENT(MAX($C$25-11,0), 2)*4)</f>
        <v>Место</v>
      </c>
      <c r="O23" s="200">
        <f ca="1">IF(F23&lt;E23,OFFSET(IF(OR($C$25=11,$C$25=12),Очки!$B$17,Очки!$O$18),2+E23-F23,IF(D23=2,12,13-E23)),0)</f>
        <v>0</v>
      </c>
      <c r="P23" s="200"/>
      <c r="Q23" s="275"/>
      <c r="R23" s="204" t="str">
        <f ca="1">OFFSET(Очки!$A$3,I23,G23+QUOTIENT(MAX($C$25-11,0), 2)*4)</f>
        <v>Место</v>
      </c>
      <c r="S23" s="200">
        <f ca="1">IF(I23&lt;H23,OFFSET(IF(OR($C$25=11,$C$25=12),Очки!$B$17,Очки!$O$18),2+H23-I23,IF(G23=2,12,13-H23)),0)</f>
        <v>0</v>
      </c>
      <c r="T23" s="200"/>
      <c r="U23" s="275"/>
      <c r="V23" s="204" t="str">
        <f ca="1">OFFSET(Очки!$A$3,L23,J23+QUOTIENT(MAX($C$25-11,0), 2)*4)</f>
        <v>Место</v>
      </c>
      <c r="W23" s="200">
        <f ca="1">IF(L23&lt;K23,OFFSET(IF(OR($C$25=11,$C$25=12),Очки!$B$17,Очки!$O$18),2+K23-L23,IF(J23=2,12,13-K23)),0)</f>
        <v>0</v>
      </c>
      <c r="X23" s="200"/>
      <c r="Y23" s="201"/>
      <c r="Z23" s="142"/>
      <c r="AA23" s="143"/>
      <c r="AB23" s="196">
        <f t="shared" ca="1" si="0"/>
        <v>0</v>
      </c>
      <c r="AD23" s="131"/>
    </row>
    <row r="24" spans="1:30" ht="15.95" hidden="1" customHeight="1" thickBot="1" x14ac:dyDescent="0.3">
      <c r="A24" s="164" t="e">
        <f ca="1">RANK(AB24,AB$6:OFFSET(AB$6,0,0,COUNTA(B$6:B$24)))</f>
        <v>#N/A</v>
      </c>
      <c r="B24" s="165"/>
      <c r="C24" s="233"/>
      <c r="D24" s="205"/>
      <c r="E24" s="147"/>
      <c r="F24" s="203"/>
      <c r="G24" s="146"/>
      <c r="H24" s="202"/>
      <c r="I24" s="147"/>
      <c r="J24" s="205"/>
      <c r="K24" s="147"/>
      <c r="L24" s="166"/>
      <c r="M24" s="286"/>
      <c r="N24" s="205" t="str">
        <f ca="1">OFFSET(Очки!$A$3,F24,D24+QUOTIENT(MAX($C$25-11,0), 2)*4)</f>
        <v>Место</v>
      </c>
      <c r="O24" s="202">
        <f ca="1">IF(F24&lt;E24,OFFSET(IF(OR($C$25=11,$C$25=12),Очки!$B$17,Очки!$O$18),2+E24-F24,IF(D24=2,12,13-E24)),0)</f>
        <v>0</v>
      </c>
      <c r="P24" s="202"/>
      <c r="Q24" s="166"/>
      <c r="R24" s="205" t="str">
        <f ca="1">OFFSET(Очки!$A$3,I24,G24+QUOTIENT(MAX($C$25-11,0), 2)*4)</f>
        <v>Место</v>
      </c>
      <c r="S24" s="202">
        <f ca="1">IF(I24&lt;H24,OFFSET(IF(OR($C$25=11,$C$25=12),Очки!$B$17,Очки!$O$18),2+H24-I24,IF(G24=2,12,13-H24)),0)</f>
        <v>0</v>
      </c>
      <c r="T24" s="202"/>
      <c r="U24" s="166"/>
      <c r="V24" s="205" t="str">
        <f ca="1">OFFSET(Очки!$A$3,L24,J24+QUOTIENT(MAX($C$25-11,0), 2)*4)</f>
        <v>Место</v>
      </c>
      <c r="W24" s="202">
        <f ca="1">IF(L24&lt;K24,OFFSET(IF(OR($C$25=11,$C$25=12),Очки!$B$17,Очки!$O$18),2+K24-L24,IF(J24=2,12,13-K24)),0)</f>
        <v>0</v>
      </c>
      <c r="X24" s="202"/>
      <c r="Y24" s="203"/>
      <c r="Z24" s="140"/>
      <c r="AA24" s="141"/>
      <c r="AB24" s="197">
        <f t="shared" ca="1" si="0"/>
        <v>0</v>
      </c>
      <c r="AD24" s="131"/>
    </row>
    <row r="25" spans="1:30" ht="15.95" customHeight="1" x14ac:dyDescent="0.2">
      <c r="B25" s="131" t="s">
        <v>43</v>
      </c>
      <c r="C25" s="131">
        <f>COUNTA(B6:B24)</f>
        <v>15</v>
      </c>
    </row>
    <row r="26" spans="1:30" ht="15.95" customHeight="1" x14ac:dyDescent="0.2"/>
    <row r="27" spans="1:30" ht="15.95" customHeight="1" x14ac:dyDescent="0.25"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</row>
    <row r="28" spans="1:30" ht="15.95" customHeight="1" x14ac:dyDescent="0.25"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</row>
    <row r="29" spans="1:30" ht="15.95" customHeight="1" x14ac:dyDescent="0.25"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</row>
    <row r="30" spans="1:30" ht="15.95" customHeight="1" x14ac:dyDescent="0.25"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</row>
    <row r="31" spans="1:30" ht="15.75" x14ac:dyDescent="0.25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75" x14ac:dyDescent="0.25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75" x14ac:dyDescent="0.25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75" x14ac:dyDescent="0.25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 x14ac:dyDescent="0.2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 x14ac:dyDescent="0.2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 x14ac:dyDescent="0.2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 x14ac:dyDescent="0.2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 x14ac:dyDescent="0.2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 x14ac:dyDescent="0.2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 x14ac:dyDescent="0.2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 x14ac:dyDescent="0.2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 x14ac:dyDescent="0.2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 x14ac:dyDescent="0.2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 x14ac:dyDescent="0.2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 x14ac:dyDescent="0.2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 x14ac:dyDescent="0.2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 x14ac:dyDescent="0.2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 x14ac:dyDescent="0.2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 x14ac:dyDescent="0.2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 x14ac:dyDescent="0.2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 x14ac:dyDescent="0.2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 x14ac:dyDescent="0.2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 x14ac:dyDescent="0.2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 x14ac:dyDescent="0.2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 x14ac:dyDescent="0.2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 x14ac:dyDescent="0.2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</sheetData>
  <sortState ref="A6:AB20">
    <sortCondition descending="1" ref="AB6:AB20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4">
    <cfRule type="expression" dxfId="17" priority="3">
      <formula>AND(E6&gt;F6,O6=0)</formula>
    </cfRule>
  </conditionalFormatting>
  <conditionalFormatting sqref="S6:S24">
    <cfRule type="expression" dxfId="16" priority="2">
      <formula>AND(H6&gt;I6,S6=0)</formula>
    </cfRule>
  </conditionalFormatting>
  <conditionalFormatting sqref="W6:W24">
    <cfRule type="expression" dxfId="15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3" zoomScale="80" zoomScaleNormal="80" zoomScalePageLayoutView="90" workbookViewId="0">
      <selection activeCell="B7" sqref="B7"/>
    </sheetView>
  </sheetViews>
  <sheetFormatPr defaultColWidth="8.85546875" defaultRowHeight="15" x14ac:dyDescent="0.2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 x14ac:dyDescent="0.2">
      <c r="A1" s="366" t="s">
        <v>59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1:31" ht="13.5" customHeight="1" thickBot="1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131"/>
      <c r="AD2" s="131"/>
      <c r="AE2" s="131"/>
    </row>
    <row r="3" spans="1:31" s="135" customFormat="1" ht="16.5" thickBot="1" x14ac:dyDescent="0.3">
      <c r="A3" s="368" t="s">
        <v>21</v>
      </c>
      <c r="B3" s="391" t="s">
        <v>22</v>
      </c>
      <c r="C3" s="132"/>
      <c r="D3" s="394">
        <v>1</v>
      </c>
      <c r="E3" s="395"/>
      <c r="F3" s="371"/>
      <c r="G3" s="394">
        <v>2</v>
      </c>
      <c r="H3" s="395"/>
      <c r="I3" s="371"/>
      <c r="J3" s="396">
        <v>3</v>
      </c>
      <c r="K3" s="397"/>
      <c r="L3" s="398"/>
      <c r="M3" s="380" t="s">
        <v>2</v>
      </c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2"/>
      <c r="AA3" s="133">
        <f>SUM(M3:Z3)</f>
        <v>0</v>
      </c>
      <c r="AB3" s="383" t="s">
        <v>23</v>
      </c>
      <c r="AC3" s="134"/>
      <c r="AD3" s="134"/>
      <c r="AE3" s="134"/>
    </row>
    <row r="4" spans="1:31" s="135" customFormat="1" ht="16.5" customHeight="1" thickBot="1" x14ac:dyDescent="0.3">
      <c r="A4" s="369"/>
      <c r="B4" s="392"/>
      <c r="C4" s="391" t="s">
        <v>24</v>
      </c>
      <c r="D4" s="359" t="s">
        <v>30</v>
      </c>
      <c r="E4" s="361" t="s">
        <v>32</v>
      </c>
      <c r="F4" s="363" t="s">
        <v>33</v>
      </c>
      <c r="G4" s="359" t="s">
        <v>30</v>
      </c>
      <c r="H4" s="361" t="s">
        <v>32</v>
      </c>
      <c r="I4" s="363" t="s">
        <v>33</v>
      </c>
      <c r="J4" s="359" t="s">
        <v>30</v>
      </c>
      <c r="K4" s="361" t="s">
        <v>32</v>
      </c>
      <c r="L4" s="363" t="s">
        <v>33</v>
      </c>
      <c r="M4" s="364" t="s">
        <v>31</v>
      </c>
      <c r="N4" s="380">
        <v>1</v>
      </c>
      <c r="O4" s="381"/>
      <c r="P4" s="381"/>
      <c r="Q4" s="382"/>
      <c r="R4" s="380">
        <v>2</v>
      </c>
      <c r="S4" s="381"/>
      <c r="T4" s="381"/>
      <c r="U4" s="382"/>
      <c r="V4" s="380">
        <v>3</v>
      </c>
      <c r="W4" s="381"/>
      <c r="X4" s="381"/>
      <c r="Y4" s="381"/>
      <c r="Z4" s="148"/>
      <c r="AA4" s="133"/>
      <c r="AB4" s="384"/>
      <c r="AC4" s="134"/>
      <c r="AD4" s="134"/>
      <c r="AE4" s="134"/>
    </row>
    <row r="5" spans="1:31" s="137" customFormat="1" ht="33" customHeight="1" thickBot="1" x14ac:dyDescent="0.3">
      <c r="A5" s="370"/>
      <c r="B5" s="393"/>
      <c r="C5" s="393"/>
      <c r="D5" s="387"/>
      <c r="E5" s="388"/>
      <c r="F5" s="389"/>
      <c r="G5" s="387"/>
      <c r="H5" s="388"/>
      <c r="I5" s="389"/>
      <c r="J5" s="387"/>
      <c r="K5" s="388"/>
      <c r="L5" s="389"/>
      <c r="M5" s="390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99"/>
      <c r="AC5" s="136"/>
      <c r="AD5" s="136"/>
      <c r="AE5" s="136"/>
    </row>
    <row r="6" spans="1:31" ht="15.75" x14ac:dyDescent="0.25">
      <c r="A6" s="159">
        <f ca="1">RANK(AB6,AB$6:OFFSET(AB$6,0,0,COUNTA(B$6:B$28)))</f>
        <v>1</v>
      </c>
      <c r="B6" s="310" t="s">
        <v>53</v>
      </c>
      <c r="C6" s="150"/>
      <c r="D6" s="269">
        <v>1</v>
      </c>
      <c r="E6" s="270">
        <v>10</v>
      </c>
      <c r="F6" s="271">
        <v>11</v>
      </c>
      <c r="G6" s="272">
        <v>1</v>
      </c>
      <c r="H6" s="236">
        <v>10</v>
      </c>
      <c r="I6" s="270">
        <v>2</v>
      </c>
      <c r="J6" s="269">
        <v>1</v>
      </c>
      <c r="K6" s="270">
        <v>9</v>
      </c>
      <c r="L6" s="273">
        <v>3</v>
      </c>
      <c r="M6" s="284">
        <v>2</v>
      </c>
      <c r="N6" s="230">
        <f ca="1">OFFSET(Очки!$A$3,F6,D6+QUOTIENT(MAX($C$29-11,0), 2)*4)</f>
        <v>9</v>
      </c>
      <c r="O6" s="198">
        <f ca="1">IF(F6&lt;E6,OFFSET(IF(OR($C$29=11,$C$29=12),Очки!$B$17,Очки!$O$18),2+E6-F6,IF(D6=2,12,13-E6)),0)</f>
        <v>0</v>
      </c>
      <c r="P6" s="198">
        <v>2.5</v>
      </c>
      <c r="Q6" s="274">
        <v>-1</v>
      </c>
      <c r="R6" s="230">
        <f ca="1">OFFSET(Очки!$A$3,I6,G6+QUOTIENT(MAX($C$29-11,0), 2)*4)</f>
        <v>15</v>
      </c>
      <c r="S6" s="198">
        <f ca="1">IF(I6&lt;H6,OFFSET(IF(OR($C$29=11,$C$29=12),Очки!$B$17,Очки!$O$18),2+H6-I6,IF(G6=2,12,13-H6)),0)</f>
        <v>8.2000000000000011</v>
      </c>
      <c r="T6" s="198">
        <v>2</v>
      </c>
      <c r="U6" s="274"/>
      <c r="V6" s="230">
        <f ca="1">OFFSET(Очки!$A$3,L6,J6+QUOTIENT(MAX($C$29-11,0), 2)*4)</f>
        <v>14</v>
      </c>
      <c r="W6" s="198">
        <f ca="1">IF(L6&lt;K6,OFFSET(IF(OR($C$29=11,$C$29=12),Очки!$B$17,Очки!$O$18),2+K6-L6,IF(J6=2,12,13-K6)),0)</f>
        <v>6.2</v>
      </c>
      <c r="X6" s="198">
        <v>1.5</v>
      </c>
      <c r="Y6" s="199"/>
      <c r="Z6" s="138"/>
      <c r="AA6" s="139"/>
      <c r="AB6" s="194">
        <f t="shared" ref="AB6:AB26" ca="1" si="0">SUM(M6:Y6)</f>
        <v>59.400000000000006</v>
      </c>
      <c r="AC6" s="131"/>
      <c r="AD6" s="131"/>
      <c r="AE6" s="131"/>
    </row>
    <row r="7" spans="1:31" ht="15.75" x14ac:dyDescent="0.25">
      <c r="A7" s="160">
        <f ca="1">RANK(AB7,AB$6:OFFSET(AB$6,0,0,COUNTA(B$6:B$28)))</f>
        <v>2</v>
      </c>
      <c r="B7" s="157" t="s">
        <v>52</v>
      </c>
      <c r="C7" s="151"/>
      <c r="D7" s="237">
        <v>1</v>
      </c>
      <c r="E7" s="238">
        <v>1</v>
      </c>
      <c r="F7" s="239">
        <v>1</v>
      </c>
      <c r="G7" s="235">
        <v>1</v>
      </c>
      <c r="H7" s="240">
        <v>8</v>
      </c>
      <c r="I7" s="238">
        <v>7</v>
      </c>
      <c r="J7" s="237">
        <v>1</v>
      </c>
      <c r="K7" s="238">
        <v>3</v>
      </c>
      <c r="L7" s="241">
        <v>1</v>
      </c>
      <c r="M7" s="285"/>
      <c r="N7" s="204">
        <f ca="1">OFFSET(Очки!$A$3,F7,D7+QUOTIENT(MAX($C$29-11,0), 2)*4)</f>
        <v>16</v>
      </c>
      <c r="O7" s="200">
        <f ca="1">IF(F7&lt;E7,OFFSET(IF(OR($C$29=11,$C$29=12),Очки!$B$17,Очки!$O$18),2+E7-F7,IF(D7=2,12,13-E7)),0)</f>
        <v>0</v>
      </c>
      <c r="P7" s="200">
        <v>1.5</v>
      </c>
      <c r="Q7" s="275"/>
      <c r="R7" s="204">
        <f ca="1">OFFSET(Очки!$A$3,I7,G7+QUOTIENT(MAX($C$29-11,0), 2)*4)</f>
        <v>11</v>
      </c>
      <c r="S7" s="200">
        <f ca="1">IF(I7&lt;H7,OFFSET(IF(OR($C$29=11,$C$29=12),Очки!$B$17,Очки!$O$18),2+H7-I7,IF(G7=2,12,13-H7)),0)</f>
        <v>1.2</v>
      </c>
      <c r="T7" s="200"/>
      <c r="U7" s="275"/>
      <c r="V7" s="204">
        <f ca="1">OFFSET(Очки!$A$3,L7,J7+QUOTIENT(MAX($C$29-11,0), 2)*4)</f>
        <v>16</v>
      </c>
      <c r="W7" s="200">
        <f ca="1">IF(L7&lt;K7,OFFSET(IF(OR($C$29=11,$C$29=12),Очки!$B$17,Очки!$O$18),2+K7-L7,IF(J7=2,12,13-K7)),0)</f>
        <v>1.4</v>
      </c>
      <c r="X7" s="200">
        <v>0.5</v>
      </c>
      <c r="Y7" s="201"/>
      <c r="Z7" s="140"/>
      <c r="AA7" s="141"/>
      <c r="AB7" s="195">
        <f t="shared" ca="1" si="0"/>
        <v>47.6</v>
      </c>
      <c r="AC7" s="131"/>
      <c r="AD7" s="131"/>
      <c r="AE7" s="131"/>
    </row>
    <row r="8" spans="1:31" ht="15.75" x14ac:dyDescent="0.25">
      <c r="A8" s="160">
        <f ca="1">RANK(AB8,AB$6:OFFSET(AB$6,0,0,COUNTA(B$6:B$28)))</f>
        <v>3</v>
      </c>
      <c r="B8" s="157" t="s">
        <v>66</v>
      </c>
      <c r="C8" s="151"/>
      <c r="D8" s="237">
        <v>1</v>
      </c>
      <c r="E8" s="238">
        <v>9</v>
      </c>
      <c r="F8" s="239">
        <v>7</v>
      </c>
      <c r="G8" s="235">
        <v>1</v>
      </c>
      <c r="H8" s="240">
        <v>7</v>
      </c>
      <c r="I8" s="238">
        <v>5</v>
      </c>
      <c r="J8" s="237">
        <v>1</v>
      </c>
      <c r="K8" s="238">
        <v>8</v>
      </c>
      <c r="L8" s="241">
        <v>5</v>
      </c>
      <c r="M8" s="285">
        <v>1.5</v>
      </c>
      <c r="N8" s="204">
        <f ca="1">OFFSET(Очки!$A$3,F8,D8+QUOTIENT(MAX($C$29-11,0), 2)*4)</f>
        <v>11</v>
      </c>
      <c r="O8" s="200">
        <f ca="1">IF(F8&lt;E8,OFFSET(IF(OR($C$29=11,$C$29=12),Очки!$B$17,Очки!$O$18),2+E8-F8,IF(D8=2,12,13-E8)),0)</f>
        <v>2.4</v>
      </c>
      <c r="P8" s="200">
        <v>0.5</v>
      </c>
      <c r="Q8" s="275"/>
      <c r="R8" s="204">
        <f ca="1">OFFSET(Очки!$A$3,I8,G8+QUOTIENT(MAX($C$29-11,0), 2)*4)</f>
        <v>12</v>
      </c>
      <c r="S8" s="200">
        <f ca="1">IF(I8&lt;H8,OFFSET(IF(OR($C$29=11,$C$29=12),Очки!$B$17,Очки!$O$18),2+H8-I8,IF(G8=2,12,13-H8)),0)</f>
        <v>2.1</v>
      </c>
      <c r="T8" s="200">
        <v>1.5</v>
      </c>
      <c r="U8" s="275"/>
      <c r="V8" s="204">
        <f ca="1">OFFSET(Очки!$A$3,L8,J8+QUOTIENT(MAX($C$29-11,0), 2)*4)</f>
        <v>12</v>
      </c>
      <c r="W8" s="200">
        <f ca="1">IF(L8&lt;K8,OFFSET(IF(OR($C$29=11,$C$29=12),Очки!$B$17,Очки!$O$18),2+K8-L8,IF(J8=2,12,13-K8)),0)</f>
        <v>3.3</v>
      </c>
      <c r="X8" s="200"/>
      <c r="Y8" s="201"/>
      <c r="Z8" s="140"/>
      <c r="AA8" s="141"/>
      <c r="AB8" s="195">
        <f t="shared" ca="1" si="0"/>
        <v>46.3</v>
      </c>
      <c r="AC8" s="131"/>
      <c r="AD8" s="131"/>
      <c r="AE8" s="131"/>
    </row>
    <row r="9" spans="1:31" ht="15.75" x14ac:dyDescent="0.25">
      <c r="A9" s="160">
        <f ca="1">RANK(AB9,AB$6:OFFSET(AB$6,0,0,COUNTA(B$6:B$28)))</f>
        <v>4</v>
      </c>
      <c r="B9" s="157" t="s">
        <v>45</v>
      </c>
      <c r="C9" s="151"/>
      <c r="D9" s="237">
        <v>1</v>
      </c>
      <c r="E9" s="238">
        <v>11</v>
      </c>
      <c r="F9" s="239">
        <v>8</v>
      </c>
      <c r="G9" s="235">
        <v>1</v>
      </c>
      <c r="H9" s="240">
        <v>4</v>
      </c>
      <c r="I9" s="238">
        <v>3</v>
      </c>
      <c r="J9" s="237">
        <v>1</v>
      </c>
      <c r="K9" s="238">
        <v>5</v>
      </c>
      <c r="L9" s="241">
        <v>6</v>
      </c>
      <c r="M9" s="285">
        <v>2.5</v>
      </c>
      <c r="N9" s="204">
        <f ca="1">OFFSET(Очки!$A$3,F9,D9+QUOTIENT(MAX($C$29-11,0), 2)*4)</f>
        <v>10.5</v>
      </c>
      <c r="O9" s="200">
        <f ca="1">IF(F9&lt;E9,OFFSET(IF(OR($C$29=11,$C$29=12),Очки!$B$17,Очки!$O$18),2+E9-F9,IF(D9=2,12,13-E9)),0)</f>
        <v>3.8</v>
      </c>
      <c r="P9" s="200"/>
      <c r="Q9" s="275"/>
      <c r="R9" s="204">
        <f ca="1">OFFSET(Очки!$A$3,I9,G9+QUOTIENT(MAX($C$29-11,0), 2)*4)</f>
        <v>14</v>
      </c>
      <c r="S9" s="200">
        <f ca="1">IF(I9&lt;H9,OFFSET(IF(OR($C$29=11,$C$29=12),Очки!$B$17,Очки!$O$18),2+H9-I9,IF(G9=2,12,13-H9)),0)</f>
        <v>0.8</v>
      </c>
      <c r="T9" s="200"/>
      <c r="U9" s="275"/>
      <c r="V9" s="204">
        <f ca="1">OFFSET(Очки!$A$3,L9,J9+QUOTIENT(MAX($C$29-11,0), 2)*4)</f>
        <v>11.5</v>
      </c>
      <c r="W9" s="200">
        <f ca="1">IF(L9&lt;K9,OFFSET(IF(OR($C$29=11,$C$29=12),Очки!$B$17,Очки!$O$18),2+K9-L9,IF(J9=2,12,13-K9)),0)</f>
        <v>0</v>
      </c>
      <c r="X9" s="200"/>
      <c r="Y9" s="201"/>
      <c r="Z9" s="140"/>
      <c r="AA9" s="141"/>
      <c r="AB9" s="195">
        <f t="shared" ca="1" si="0"/>
        <v>43.1</v>
      </c>
      <c r="AC9" s="131"/>
      <c r="AD9" s="131"/>
      <c r="AE9" s="131"/>
    </row>
    <row r="10" spans="1:31" ht="15.75" x14ac:dyDescent="0.25">
      <c r="A10" s="160">
        <f ca="1">RANK(AB10,AB$6:OFFSET(AB$6,0,0,COUNTA(B$6:B$28)))</f>
        <v>5</v>
      </c>
      <c r="B10" s="156" t="s">
        <v>60</v>
      </c>
      <c r="C10" s="151" t="s">
        <v>25</v>
      </c>
      <c r="D10" s="237">
        <v>1</v>
      </c>
      <c r="E10" s="238">
        <v>3</v>
      </c>
      <c r="F10" s="239">
        <v>5</v>
      </c>
      <c r="G10" s="235">
        <v>1</v>
      </c>
      <c r="H10" s="240">
        <v>1</v>
      </c>
      <c r="I10" s="238">
        <v>1</v>
      </c>
      <c r="J10" s="237">
        <v>1</v>
      </c>
      <c r="K10" s="238">
        <v>7</v>
      </c>
      <c r="L10" s="241">
        <v>2</v>
      </c>
      <c r="M10" s="285"/>
      <c r="N10" s="204">
        <f ca="1">OFFSET(Очки!$A$3,F10,D10+QUOTIENT(MAX($C$29-11,0), 2)*4)</f>
        <v>12</v>
      </c>
      <c r="O10" s="200">
        <f ca="1">IF(F10&lt;E10,OFFSET(IF(OR($C$29=11,$C$29=12),Очки!$B$17,Очки!$O$18),2+E10-F10,IF(D10=2,12,13-E10)),0)</f>
        <v>0</v>
      </c>
      <c r="P10" s="200"/>
      <c r="Q10" s="275"/>
      <c r="R10" s="204">
        <f ca="1">OFFSET(Очки!$A$3,I10,G10+QUOTIENT(MAX($C$29-11,0), 2)*4)</f>
        <v>16</v>
      </c>
      <c r="S10" s="200">
        <f ca="1">IF(I10&lt;H10,OFFSET(IF(OR($C$29=11,$C$29=12),Очки!$B$17,Очки!$O$18),2+H10-I10,IF(G10=2,12,13-H10)),0)</f>
        <v>0</v>
      </c>
      <c r="T10" s="200">
        <v>1</v>
      </c>
      <c r="U10" s="275"/>
      <c r="V10" s="204">
        <f ca="1">OFFSET(Очки!$A$3,L10,J10+QUOTIENT(MAX($C$29-11,0), 2)*4)</f>
        <v>15</v>
      </c>
      <c r="W10" s="200">
        <f ca="1">IF(L10&lt;K10,OFFSET(IF(OR($C$29=11,$C$29=12),Очки!$B$17,Очки!$O$18),2+K10-L10,IF(J10=2,12,13-K10)),0)</f>
        <v>4.5</v>
      </c>
      <c r="X10" s="200">
        <v>1</v>
      </c>
      <c r="Y10" s="201">
        <v>-11</v>
      </c>
      <c r="Z10" s="140"/>
      <c r="AA10" s="141"/>
      <c r="AB10" s="195">
        <f t="shared" ca="1" si="0"/>
        <v>38.5</v>
      </c>
      <c r="AC10" s="131"/>
      <c r="AD10" s="131"/>
      <c r="AE10" s="131"/>
    </row>
    <row r="11" spans="1:31" ht="15.75" x14ac:dyDescent="0.25">
      <c r="A11" s="160">
        <f ca="1">RANK(AB11,AB$6:OFFSET(AB$6,0,0,COUNTA(B$6:B$28)))</f>
        <v>6</v>
      </c>
      <c r="B11" s="302" t="s">
        <v>51</v>
      </c>
      <c r="C11" s="151"/>
      <c r="D11" s="237">
        <v>1</v>
      </c>
      <c r="E11" s="238">
        <v>4</v>
      </c>
      <c r="F11" s="239">
        <v>4</v>
      </c>
      <c r="G11" s="235">
        <v>2</v>
      </c>
      <c r="H11" s="240">
        <v>7</v>
      </c>
      <c r="I11" s="238">
        <v>8</v>
      </c>
      <c r="J11" s="237">
        <v>1</v>
      </c>
      <c r="K11" s="238">
        <v>10</v>
      </c>
      <c r="L11" s="241">
        <v>4</v>
      </c>
      <c r="M11" s="285"/>
      <c r="N11" s="204">
        <f ca="1">OFFSET(Очки!$A$3,F11,D11+QUOTIENT(MAX($C$29-11,0), 2)*4)</f>
        <v>13</v>
      </c>
      <c r="O11" s="200">
        <f ca="1">IF(F11&lt;E11,OFFSET(IF(OR($C$29=11,$C$29=12),Очки!$B$17,Очки!$O$18),2+E11-F11,IF(D11=2,12,13-E11)),0)</f>
        <v>0</v>
      </c>
      <c r="P11" s="200"/>
      <c r="Q11" s="275"/>
      <c r="R11" s="204">
        <f ca="1">OFFSET(Очки!$A$3,I11,G11+QUOTIENT(MAX($C$29-11,0), 2)*4)</f>
        <v>4.5</v>
      </c>
      <c r="S11" s="200">
        <f ca="1">IF(I11&lt;H11,OFFSET(IF(OR($C$29=11,$C$29=12),Очки!$B$17,Очки!$O$18),2+H11-I11,IF(G11=2,12,13-H11)),0)</f>
        <v>0</v>
      </c>
      <c r="T11" s="200">
        <v>2.5</v>
      </c>
      <c r="U11" s="275"/>
      <c r="V11" s="204">
        <f ca="1">OFFSET(Очки!$A$3,L11,J11+QUOTIENT(MAX($C$29-11,0), 2)*4)</f>
        <v>13</v>
      </c>
      <c r="W11" s="200">
        <f ca="1">IF(L11&lt;K11,OFFSET(IF(OR($C$29=11,$C$29=12),Очки!$B$17,Очки!$O$18),2+K11-L11,IF(J11=2,12,13-K11)),0)</f>
        <v>6.7000000000000011</v>
      </c>
      <c r="X11" s="200">
        <v>2.5</v>
      </c>
      <c r="Y11" s="201">
        <v>-5</v>
      </c>
      <c r="Z11" s="140"/>
      <c r="AA11" s="141"/>
      <c r="AB11" s="195">
        <f t="shared" ca="1" si="0"/>
        <v>37.200000000000003</v>
      </c>
      <c r="AC11" s="131"/>
      <c r="AD11" s="131"/>
      <c r="AE11" s="131"/>
    </row>
    <row r="12" spans="1:31" ht="15.75" x14ac:dyDescent="0.25">
      <c r="A12" s="315">
        <f ca="1">RANK(AB12,AB$6:OFFSET(AB$6,0,0,COUNTA(B$6:B$28)))</f>
        <v>7</v>
      </c>
      <c r="B12" s="316" t="s">
        <v>63</v>
      </c>
      <c r="C12" s="317">
        <v>10</v>
      </c>
      <c r="D12" s="234">
        <v>1</v>
      </c>
      <c r="E12" s="318">
        <v>5</v>
      </c>
      <c r="F12" s="319">
        <v>3</v>
      </c>
      <c r="G12" s="320">
        <v>1</v>
      </c>
      <c r="H12" s="321">
        <v>5</v>
      </c>
      <c r="I12" s="318">
        <v>8</v>
      </c>
      <c r="J12" s="234">
        <v>2</v>
      </c>
      <c r="K12" s="318">
        <v>10</v>
      </c>
      <c r="L12" s="322">
        <v>6</v>
      </c>
      <c r="M12" s="323"/>
      <c r="N12" s="324">
        <f ca="1">OFFSET(Очки!$A$3,F12,D12+QUOTIENT(MAX($C$29-11,0), 2)*4)</f>
        <v>14</v>
      </c>
      <c r="O12" s="325">
        <f ca="1">IF(F12&lt;E12,OFFSET(IF(OR($C$29=11,$C$29=12),Очки!$B$17,Очки!$O$18),2+E12-F12,IF(D12=2,12,13-E12)),0)</f>
        <v>1.7000000000000002</v>
      </c>
      <c r="P12" s="325"/>
      <c r="Q12" s="326"/>
      <c r="R12" s="324">
        <f ca="1">OFFSET(Очки!$A$3,I12,G12+QUOTIENT(MAX($C$29-11,0), 2)*4)</f>
        <v>10.5</v>
      </c>
      <c r="S12" s="325">
        <f ca="1">IF(I12&lt;H12,OFFSET(IF(OR($C$29=11,$C$29=12),Очки!$B$17,Очки!$O$18),2+H12-I12,IF(G12=2,12,13-H12)),0)</f>
        <v>0</v>
      </c>
      <c r="T12" s="325"/>
      <c r="U12" s="326"/>
      <c r="V12" s="324">
        <f ca="1">OFFSET(Очки!$A$3,L12,J12+QUOTIENT(MAX($C$29-11,0), 2)*4)</f>
        <v>5.5</v>
      </c>
      <c r="W12" s="325">
        <f ca="1">IF(L12&lt;K12,OFFSET(IF(OR($C$29=11,$C$29=12),Очки!$B$17,Очки!$O$18),2+K12-L12,IF(J12=2,12,13-K12)),0)</f>
        <v>2.8</v>
      </c>
      <c r="X12" s="325">
        <v>2</v>
      </c>
      <c r="Y12" s="327"/>
      <c r="Z12" s="328"/>
      <c r="AA12" s="329"/>
      <c r="AB12" s="330">
        <f t="shared" ca="1" si="0"/>
        <v>36.5</v>
      </c>
      <c r="AC12" s="131"/>
      <c r="AD12" s="131"/>
      <c r="AE12" s="131"/>
    </row>
    <row r="13" spans="1:31" ht="15.75" x14ac:dyDescent="0.25">
      <c r="A13" s="160">
        <f ca="1">RANK(AB13,AB$6:OFFSET(AB$6,0,0,COUNTA(B$6:B$28)))</f>
        <v>8</v>
      </c>
      <c r="B13" s="156" t="s">
        <v>64</v>
      </c>
      <c r="C13" s="151" t="s">
        <v>25</v>
      </c>
      <c r="D13" s="237">
        <v>1</v>
      </c>
      <c r="E13" s="238">
        <v>7</v>
      </c>
      <c r="F13" s="239">
        <v>6</v>
      </c>
      <c r="G13" s="235">
        <v>1</v>
      </c>
      <c r="H13" s="240">
        <v>6</v>
      </c>
      <c r="I13" s="238">
        <v>6</v>
      </c>
      <c r="J13" s="237">
        <v>1</v>
      </c>
      <c r="K13" s="238">
        <v>6</v>
      </c>
      <c r="L13" s="241">
        <v>9</v>
      </c>
      <c r="M13" s="285">
        <v>0.5</v>
      </c>
      <c r="N13" s="204">
        <f ca="1">OFFSET(Очки!$A$3,F13,D13+QUOTIENT(MAX($C$29-11,0), 2)*4)</f>
        <v>11.5</v>
      </c>
      <c r="O13" s="200">
        <f ca="1">IF(F13&lt;E13,OFFSET(IF(OR($C$29=11,$C$29=12),Очки!$B$17,Очки!$O$18),2+E13-F13,IF(D13=2,12,13-E13)),0)</f>
        <v>1.1000000000000001</v>
      </c>
      <c r="P13" s="200"/>
      <c r="Q13" s="275"/>
      <c r="R13" s="204">
        <f ca="1">OFFSET(Очки!$A$3,I13,G13+QUOTIENT(MAX($C$29-11,0), 2)*4)</f>
        <v>11.5</v>
      </c>
      <c r="S13" s="200">
        <f ca="1">IF(I13&lt;H13,OFFSET(IF(OR($C$29=11,$C$29=12),Очки!$B$17,Очки!$O$18),2+H13-I13,IF(G13=2,12,13-H13)),0)</f>
        <v>0</v>
      </c>
      <c r="T13" s="200">
        <v>0.5</v>
      </c>
      <c r="U13" s="275"/>
      <c r="V13" s="204">
        <f ca="1">OFFSET(Очки!$A$3,L13,J13+QUOTIENT(MAX($C$29-11,0), 2)*4)</f>
        <v>10</v>
      </c>
      <c r="W13" s="200">
        <f ca="1">IF(L13&lt;K13,OFFSET(IF(OR($C$29=11,$C$29=12),Очки!$B$17,Очки!$O$18),2+K13-L13,IF(J13=2,12,13-K13)),0)</f>
        <v>0</v>
      </c>
      <c r="X13" s="200"/>
      <c r="Y13" s="201"/>
      <c r="Z13" s="140"/>
      <c r="AA13" s="141"/>
      <c r="AB13" s="195">
        <f t="shared" ca="1" si="0"/>
        <v>35.1</v>
      </c>
      <c r="AC13" s="131"/>
      <c r="AD13" s="131"/>
      <c r="AE13" s="131"/>
    </row>
    <row r="14" spans="1:31" ht="15.75" x14ac:dyDescent="0.25">
      <c r="A14" s="160">
        <f ca="1">RANK(AB14,AB$6:OFFSET(AB$6,0,0,COUNTA(B$6:B$28)))</f>
        <v>9</v>
      </c>
      <c r="B14" s="303" t="s">
        <v>55</v>
      </c>
      <c r="C14" s="151"/>
      <c r="D14" s="237">
        <v>2</v>
      </c>
      <c r="E14" s="238">
        <v>9</v>
      </c>
      <c r="F14" s="239">
        <v>7</v>
      </c>
      <c r="G14" s="235">
        <v>2</v>
      </c>
      <c r="H14" s="240">
        <v>9</v>
      </c>
      <c r="I14" s="238">
        <v>3</v>
      </c>
      <c r="J14" s="237">
        <v>2</v>
      </c>
      <c r="K14" s="238">
        <v>6</v>
      </c>
      <c r="L14" s="241">
        <v>1</v>
      </c>
      <c r="M14" s="285"/>
      <c r="N14" s="204">
        <f ca="1">OFFSET(Очки!$A$3,F14,D14+QUOTIENT(MAX($C$29-11,0), 2)*4)</f>
        <v>5</v>
      </c>
      <c r="O14" s="200">
        <f ca="1">IF(F14&lt;E14,OFFSET(IF(OR($C$29=11,$C$29=12),Очки!$B$17,Очки!$O$18),2+E14-F14,IF(D14=2,12,13-E14)),0)</f>
        <v>1.4</v>
      </c>
      <c r="P14" s="200"/>
      <c r="Q14" s="275"/>
      <c r="R14" s="204">
        <f ca="1">OFFSET(Очки!$A$3,I14,G14+QUOTIENT(MAX($C$29-11,0), 2)*4)</f>
        <v>8</v>
      </c>
      <c r="S14" s="200">
        <f ca="1">IF(I14&lt;H14,OFFSET(IF(OR($C$29=11,$C$29=12),Очки!$B$17,Очки!$O$18),2+H14-I14,IF(G14=2,12,13-H14)),0)</f>
        <v>4.2</v>
      </c>
      <c r="T14" s="200"/>
      <c r="U14" s="275"/>
      <c r="V14" s="204">
        <f ca="1">OFFSET(Очки!$A$3,L14,J14+QUOTIENT(MAX($C$29-11,0), 2)*4)</f>
        <v>10</v>
      </c>
      <c r="W14" s="200">
        <f ca="1">IF(L14&lt;K14,OFFSET(IF(OR($C$29=11,$C$29=12),Очки!$B$17,Очки!$O$18),2+K14-L14,IF(J14=2,12,13-K14)),0)</f>
        <v>3.5</v>
      </c>
      <c r="X14" s="200"/>
      <c r="Y14" s="201"/>
      <c r="Z14" s="140"/>
      <c r="AA14" s="141"/>
      <c r="AB14" s="195">
        <f t="shared" ca="1" si="0"/>
        <v>32.1</v>
      </c>
      <c r="AC14" s="131"/>
      <c r="AD14" s="131"/>
      <c r="AE14" s="131"/>
    </row>
    <row r="15" spans="1:31" ht="15.75" x14ac:dyDescent="0.25">
      <c r="A15" s="160">
        <f ca="1">RANK(AB15,AB$6:OFFSET(AB$6,0,0,COUNTA(B$6:B$28)))</f>
        <v>9</v>
      </c>
      <c r="B15" s="302" t="s">
        <v>62</v>
      </c>
      <c r="C15" s="151" t="s">
        <v>25</v>
      </c>
      <c r="D15" s="237">
        <v>2</v>
      </c>
      <c r="E15" s="238">
        <v>4</v>
      </c>
      <c r="F15" s="239">
        <v>2</v>
      </c>
      <c r="G15" s="235">
        <v>1</v>
      </c>
      <c r="H15" s="240">
        <v>3</v>
      </c>
      <c r="I15" s="238">
        <v>4</v>
      </c>
      <c r="J15" s="237">
        <v>2</v>
      </c>
      <c r="K15" s="238">
        <v>4</v>
      </c>
      <c r="L15" s="241">
        <v>3</v>
      </c>
      <c r="M15" s="285"/>
      <c r="N15" s="204">
        <f ca="1">OFFSET(Очки!$A$3,F15,D15+QUOTIENT(MAX($C$29-11,0), 2)*4)</f>
        <v>9</v>
      </c>
      <c r="O15" s="200">
        <f ca="1">IF(F15&lt;E15,OFFSET(IF(OR($C$29=11,$C$29=12),Очки!$B$17,Очки!$O$18),2+E15-F15,IF(D15=2,12,13-E15)),0)</f>
        <v>1.4</v>
      </c>
      <c r="P15" s="200"/>
      <c r="Q15" s="275"/>
      <c r="R15" s="204">
        <f ca="1">OFFSET(Очки!$A$3,I15,G15+QUOTIENT(MAX($C$29-11,0), 2)*4)</f>
        <v>13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>
        <f ca="1">OFFSET(Очки!$A$3,L15,J15+QUOTIENT(MAX($C$29-11,0), 2)*4)</f>
        <v>8</v>
      </c>
      <c r="W15" s="200">
        <f ca="1">IF(L15&lt;K15,OFFSET(IF(OR($C$29=11,$C$29=12),Очки!$B$17,Очки!$O$18),2+K15-L15,IF(J15=2,12,13-K15)),0)</f>
        <v>0.7</v>
      </c>
      <c r="X15" s="200"/>
      <c r="Y15" s="201"/>
      <c r="Z15" s="140"/>
      <c r="AA15" s="141"/>
      <c r="AB15" s="195">
        <f t="shared" ca="1" si="0"/>
        <v>32.1</v>
      </c>
      <c r="AC15" s="131"/>
      <c r="AD15" s="131"/>
      <c r="AE15" s="131"/>
    </row>
    <row r="16" spans="1:31" ht="15" customHeight="1" x14ac:dyDescent="0.25">
      <c r="A16" s="160">
        <f ca="1">RANK(AB16,AB$6:OFFSET(AB$6,0,0,COUNTA(B$6:B$28)))</f>
        <v>11</v>
      </c>
      <c r="B16" s="156" t="s">
        <v>48</v>
      </c>
      <c r="C16" s="151">
        <v>15</v>
      </c>
      <c r="D16" s="237">
        <v>1</v>
      </c>
      <c r="E16" s="238">
        <v>6</v>
      </c>
      <c r="F16" s="239">
        <v>10</v>
      </c>
      <c r="G16" s="235">
        <v>1</v>
      </c>
      <c r="H16" s="240">
        <v>9</v>
      </c>
      <c r="I16" s="238">
        <v>10</v>
      </c>
      <c r="J16" s="234">
        <v>1</v>
      </c>
      <c r="K16" s="238">
        <v>4</v>
      </c>
      <c r="L16" s="241">
        <v>10</v>
      </c>
      <c r="M16" s="285"/>
      <c r="N16" s="204">
        <f ca="1">OFFSET(Очки!$A$3,F16,D16+QUOTIENT(MAX($C$29-11,0), 2)*4)</f>
        <v>9.5</v>
      </c>
      <c r="O16" s="200">
        <f ca="1">IF(F16&lt;E16,OFFSET(IF(OR($C$29=11,$C$29=12),Очки!$B$17,Очки!$O$18),2+E16-F16,IF(D16=2,12,13-E16)),0)</f>
        <v>0</v>
      </c>
      <c r="P16" s="200">
        <v>2</v>
      </c>
      <c r="Q16" s="275"/>
      <c r="R16" s="204">
        <f ca="1">OFFSET(Очки!$A$3,I16,G16+QUOTIENT(MAX($C$29-11,0), 2)*4)</f>
        <v>9.5</v>
      </c>
      <c r="S16" s="200">
        <f ca="1">IF(I16&lt;H16,OFFSET(IF(OR($C$29=11,$C$29=12),Очки!$B$17,Очки!$O$18),2+H16-I16,IF(G16=2,12,13-H16)),0)</f>
        <v>0</v>
      </c>
      <c r="T16" s="200"/>
      <c r="U16" s="275"/>
      <c r="V16" s="204">
        <f ca="1">OFFSET(Очки!$A$3,L16,J16+QUOTIENT(MAX($C$29-11,0), 2)*4)</f>
        <v>9.5</v>
      </c>
      <c r="W16" s="200">
        <f ca="1">IF(L16&lt;K16,OFFSET(IF(OR($C$29=11,$C$29=12),Очки!$B$17,Очки!$O$18),2+K16-L16,IF(J16=2,12,13-K16)),0)</f>
        <v>0</v>
      </c>
      <c r="X16" s="200"/>
      <c r="Y16" s="201"/>
      <c r="Z16" s="140"/>
      <c r="AA16" s="141"/>
      <c r="AB16" s="195">
        <f t="shared" ca="1" si="0"/>
        <v>30.5</v>
      </c>
      <c r="AD16" s="131"/>
    </row>
    <row r="17" spans="1:30" ht="15.75" x14ac:dyDescent="0.25">
      <c r="A17" s="160">
        <f ca="1">RANK(AB17,AB$6:OFFSET(AB$6,0,0,COUNTA(B$6:B$28)))</f>
        <v>12</v>
      </c>
      <c r="B17" s="158" t="s">
        <v>46</v>
      </c>
      <c r="C17" s="151" t="s">
        <v>25</v>
      </c>
      <c r="D17" s="237">
        <v>2</v>
      </c>
      <c r="E17" s="238">
        <v>6</v>
      </c>
      <c r="F17" s="239">
        <v>5</v>
      </c>
      <c r="G17" s="235">
        <v>2</v>
      </c>
      <c r="H17" s="240">
        <v>4</v>
      </c>
      <c r="I17" s="238">
        <v>1</v>
      </c>
      <c r="J17" s="234">
        <v>2</v>
      </c>
      <c r="K17" s="238">
        <v>9</v>
      </c>
      <c r="L17" s="241">
        <v>4</v>
      </c>
      <c r="M17" s="285"/>
      <c r="N17" s="204">
        <f ca="1">OFFSET(Очки!$A$3,F17,D17+QUOTIENT(MAX($C$29-11,0), 2)*4)</f>
        <v>6</v>
      </c>
      <c r="O17" s="200">
        <f ca="1">IF(F17&lt;E17,OFFSET(IF(OR($C$29=11,$C$29=12),Очки!$B$17,Очки!$O$18),2+E17-F17,IF(D17=2,12,13-E17)),0)</f>
        <v>0.7</v>
      </c>
      <c r="P17" s="200"/>
      <c r="Q17" s="275"/>
      <c r="R17" s="204">
        <f ca="1">OFFSET(Очки!$A$3,I17,G17+QUOTIENT(MAX($C$29-11,0), 2)*4)</f>
        <v>10</v>
      </c>
      <c r="S17" s="200">
        <f ca="1">IF(I17&lt;H17,OFFSET(IF(OR($C$29=11,$C$29=12),Очки!$B$17,Очки!$O$18),2+H17-I17,IF(G17=2,12,13-H17)),0)</f>
        <v>2.1</v>
      </c>
      <c r="T17" s="200"/>
      <c r="U17" s="275"/>
      <c r="V17" s="204">
        <f ca="1">OFFSET(Очки!$A$3,L17,J17+QUOTIENT(MAX($C$29-11,0), 2)*4)</f>
        <v>7</v>
      </c>
      <c r="W17" s="200">
        <f ca="1">IF(L17&lt;K17,OFFSET(IF(OR($C$29=11,$C$29=12),Очки!$B$17,Очки!$O$18),2+K17-L17,IF(J17=2,12,13-K17)),0)</f>
        <v>3.5</v>
      </c>
      <c r="X17" s="200"/>
      <c r="Y17" s="201"/>
      <c r="Z17" s="140"/>
      <c r="AA17" s="141"/>
      <c r="AB17" s="195">
        <f t="shared" ca="1" si="0"/>
        <v>29.3</v>
      </c>
      <c r="AD17" s="131"/>
    </row>
    <row r="18" spans="1:30" ht="15.75" x14ac:dyDescent="0.25">
      <c r="A18" s="160">
        <f ca="1">RANK(AB18,AB$6:OFFSET(AB$6,0,0,COUNTA(B$6:B$28)))</f>
        <v>13</v>
      </c>
      <c r="B18" s="156" t="s">
        <v>69</v>
      </c>
      <c r="C18" s="151" t="s">
        <v>25</v>
      </c>
      <c r="D18" s="237">
        <v>1</v>
      </c>
      <c r="E18" s="238">
        <v>2</v>
      </c>
      <c r="F18" s="239">
        <v>2</v>
      </c>
      <c r="G18" s="235">
        <v>1</v>
      </c>
      <c r="H18" s="240">
        <v>2</v>
      </c>
      <c r="I18" s="238">
        <v>9</v>
      </c>
      <c r="J18" s="237">
        <v>2</v>
      </c>
      <c r="K18" s="238">
        <v>5</v>
      </c>
      <c r="L18" s="241">
        <v>8</v>
      </c>
      <c r="M18" s="285"/>
      <c r="N18" s="204">
        <f ca="1">OFFSET(Очки!$A$3,F18,D18+QUOTIENT(MAX($C$29-11,0), 2)*4)</f>
        <v>15</v>
      </c>
      <c r="O18" s="200">
        <f ca="1">IF(F18&lt;E18,OFFSET(IF(OR($C$29=11,$C$29=12),Очки!$B$17,Очки!$O$18),2+E18-F18,IF(D18=2,12,13-E18)),0)</f>
        <v>0</v>
      </c>
      <c r="P18" s="200"/>
      <c r="Q18" s="275"/>
      <c r="R18" s="204">
        <f ca="1">OFFSET(Очки!$A$3,I18,G18+QUOTIENT(MAX($C$29-11,0), 2)*4)</f>
        <v>10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>
        <f ca="1">OFFSET(Очки!$A$3,L18,J18+QUOTIENT(MAX($C$29-11,0), 2)*4)</f>
        <v>4.5</v>
      </c>
      <c r="W18" s="200">
        <f ca="1">IF(L18&lt;K18,OFFSET(IF(OR($C$29=11,$C$29=12),Очки!$B$17,Очки!$O$18),2+K18-L18,IF(J18=2,12,13-K18)),0)</f>
        <v>0</v>
      </c>
      <c r="X18" s="200"/>
      <c r="Y18" s="201">
        <v>-8</v>
      </c>
      <c r="Z18" s="140"/>
      <c r="AA18" s="141"/>
      <c r="AB18" s="195">
        <f t="shared" ca="1" si="0"/>
        <v>21.5</v>
      </c>
      <c r="AD18" s="131"/>
    </row>
    <row r="19" spans="1:30" ht="15.75" x14ac:dyDescent="0.25">
      <c r="A19" s="160">
        <f ca="1">RANK(AB19,AB$6:OFFSET(AB$6,0,0,COUNTA(B$6:B$28)))</f>
        <v>14</v>
      </c>
      <c r="B19" s="287" t="s">
        <v>61</v>
      </c>
      <c r="C19" s="151"/>
      <c r="D19" s="237">
        <v>2</v>
      </c>
      <c r="E19" s="238">
        <v>7</v>
      </c>
      <c r="F19" s="239">
        <v>9</v>
      </c>
      <c r="G19" s="235">
        <v>2</v>
      </c>
      <c r="H19" s="240">
        <v>6</v>
      </c>
      <c r="I19" s="238">
        <v>7</v>
      </c>
      <c r="J19" s="234">
        <v>1</v>
      </c>
      <c r="K19" s="238">
        <v>1</v>
      </c>
      <c r="L19" s="241">
        <v>5</v>
      </c>
      <c r="M19" s="285"/>
      <c r="N19" s="204">
        <f ca="1">OFFSET(Очки!$A$3,F19,D19+QUOTIENT(MAX($C$29-11,0), 2)*4)</f>
        <v>4</v>
      </c>
      <c r="O19" s="200">
        <f ca="1">IF(F19&lt;E19,OFFSET(IF(OR($C$29=11,$C$29=12),Очки!$B$17,Очки!$O$18),2+E19-F19,IF(D19=2,12,13-E19)),0)</f>
        <v>0</v>
      </c>
      <c r="P19" s="200"/>
      <c r="Q19" s="275"/>
      <c r="R19" s="204">
        <f ca="1">OFFSET(Очки!$A$3,I19,G19+QUOTIENT(MAX($C$29-11,0), 2)*4)</f>
        <v>5</v>
      </c>
      <c r="S19" s="200">
        <f ca="1">IF(I19&lt;H19,OFFSET(IF(OR($C$29=11,$C$29=12),Очки!$B$17,Очки!$O$18),2+H19-I19,IF(G19=2,12,13-H19)),0)</f>
        <v>0</v>
      </c>
      <c r="T19" s="200"/>
      <c r="U19" s="275"/>
      <c r="V19" s="204">
        <f ca="1">OFFSET(Очки!$A$3,L19,J19+QUOTIENT(MAX($C$29-11,0), 2)*4)</f>
        <v>12</v>
      </c>
      <c r="W19" s="200">
        <f ca="1">IF(L19&lt;K19,OFFSET(IF(OR($C$29=11,$C$29=12),Очки!$B$17,Очки!$O$18),2+K19-L19,IF(J19=2,12,13-K19)),0)</f>
        <v>0</v>
      </c>
      <c r="X19" s="200"/>
      <c r="Y19" s="201"/>
      <c r="Z19" s="140"/>
      <c r="AA19" s="141"/>
      <c r="AB19" s="195">
        <f t="shared" ca="1" si="0"/>
        <v>21</v>
      </c>
      <c r="AD19" s="131"/>
    </row>
    <row r="20" spans="1:30" ht="15.75" x14ac:dyDescent="0.25">
      <c r="A20" s="160">
        <f ca="1">RANK(AB20,AB$6:OFFSET(AB$6,0,0,COUNTA(B$6:B$28)))</f>
        <v>15</v>
      </c>
      <c r="B20" s="157" t="s">
        <v>72</v>
      </c>
      <c r="C20" s="151" t="s">
        <v>25</v>
      </c>
      <c r="D20" s="237">
        <v>2</v>
      </c>
      <c r="E20" s="238">
        <v>8</v>
      </c>
      <c r="F20" s="239">
        <v>8</v>
      </c>
      <c r="G20" s="235">
        <v>2</v>
      </c>
      <c r="H20" s="240">
        <v>8</v>
      </c>
      <c r="I20" s="238">
        <v>9</v>
      </c>
      <c r="J20" s="237">
        <v>1</v>
      </c>
      <c r="K20" s="238">
        <v>2</v>
      </c>
      <c r="L20" s="241">
        <v>8</v>
      </c>
      <c r="M20" s="285"/>
      <c r="N20" s="204">
        <f ca="1">OFFSET(Очки!$A$3,F20,D20+QUOTIENT(MAX($C$29-11,0), 2)*4)</f>
        <v>4.5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>
        <f ca="1">OFFSET(Очки!$A$3,I20,G20+QUOTIENT(MAX($C$29-11,0), 2)*4)</f>
        <v>4</v>
      </c>
      <c r="S20" s="200">
        <f ca="1">IF(I20&lt;H20,OFFSET(IF(OR($C$29=11,$C$29=12),Очки!$B$17,Очки!$O$18),2+H20-I20,IF(G20=2,12,13-H20)),0)</f>
        <v>0</v>
      </c>
      <c r="T20" s="200"/>
      <c r="U20" s="275"/>
      <c r="V20" s="204">
        <f ca="1">OFFSET(Очки!$A$3,L20,J20+QUOTIENT(MAX($C$29-11,0), 2)*4)</f>
        <v>10.5</v>
      </c>
      <c r="W20" s="200">
        <f ca="1">IF(L20&lt;K20,OFFSET(IF(OR($C$29=11,$C$29=12),Очки!$B$17,Очки!$O$18),2+K20-L20,IF(J20=2,12,13-K20)),0)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19</v>
      </c>
      <c r="AD20" s="131"/>
    </row>
    <row r="21" spans="1:30" ht="15.75" x14ac:dyDescent="0.25">
      <c r="A21" s="160">
        <f ca="1">RANK(AB21,AB$6:OFFSET(AB$6,0,0,COUNTA(B$6:B$28)))</f>
        <v>16</v>
      </c>
      <c r="B21" s="156" t="s">
        <v>65</v>
      </c>
      <c r="C21" s="231" t="s">
        <v>25</v>
      </c>
      <c r="D21" s="237">
        <v>2</v>
      </c>
      <c r="E21" s="238">
        <v>10</v>
      </c>
      <c r="F21" s="239">
        <v>6</v>
      </c>
      <c r="G21" s="235">
        <v>2</v>
      </c>
      <c r="H21" s="240">
        <v>3</v>
      </c>
      <c r="I21" s="238">
        <v>2</v>
      </c>
      <c r="J21" s="234">
        <v>2</v>
      </c>
      <c r="K21" s="238">
        <v>7</v>
      </c>
      <c r="L21" s="241">
        <v>5</v>
      </c>
      <c r="M21" s="285"/>
      <c r="N21" s="204">
        <f ca="1">OFFSET(Очки!$A$3,F21,D21+QUOTIENT(MAX($C$29-11,0), 2)*4)</f>
        <v>5.5</v>
      </c>
      <c r="O21" s="200">
        <f ca="1">IF(F21&lt;E21,OFFSET(IF(OR($C$29=11,$C$29=12),Очки!$B$17,Очки!$O$18),2+E21-F21,IF(D21=2,12,13-E21)),0)</f>
        <v>2.8</v>
      </c>
      <c r="P21" s="200"/>
      <c r="Q21" s="275"/>
      <c r="R21" s="204">
        <f ca="1">OFFSET(Очки!$A$3,I21,G21+QUOTIENT(MAX($C$29-11,0), 2)*4)</f>
        <v>9</v>
      </c>
      <c r="S21" s="200">
        <f ca="1">IF(I21&lt;H21,OFFSET(IF(OR($C$29=11,$C$29=12),Очки!$B$17,Очки!$O$18),2+H21-I21,IF(G21=2,12,13-H21)),0)</f>
        <v>0.7</v>
      </c>
      <c r="T21" s="200"/>
      <c r="U21" s="275">
        <v>-8</v>
      </c>
      <c r="V21" s="204">
        <f ca="1">OFFSET(Очки!$A$3,L21,J21+QUOTIENT(MAX($C$29-11,0), 2)*4)</f>
        <v>6</v>
      </c>
      <c r="W21" s="200">
        <f ca="1">IF(L21&lt;K21,OFFSET(IF(OR($C$29=11,$C$29=12),Очки!$B$17,Очки!$O$18),2+K21-L21,IF(J21=2,12,13-K21)),0)</f>
        <v>1.4</v>
      </c>
      <c r="X21" s="200"/>
      <c r="Y21" s="201"/>
      <c r="Z21" s="140"/>
      <c r="AA21" s="141"/>
      <c r="AB21" s="195">
        <f t="shared" ca="1" si="0"/>
        <v>17.399999999999999</v>
      </c>
      <c r="AD21" s="131"/>
    </row>
    <row r="22" spans="1:30" ht="15.75" x14ac:dyDescent="0.25">
      <c r="A22" s="160">
        <f ca="1">RANK(AB22,AB$6:OFFSET(AB$6,0,0,COUNTA(B$6:B$28)))</f>
        <v>17</v>
      </c>
      <c r="B22" s="156" t="s">
        <v>54</v>
      </c>
      <c r="C22" s="231">
        <v>10</v>
      </c>
      <c r="D22" s="237">
        <v>2</v>
      </c>
      <c r="E22" s="238">
        <v>5</v>
      </c>
      <c r="F22" s="239">
        <v>3</v>
      </c>
      <c r="G22" s="235">
        <v>2</v>
      </c>
      <c r="H22" s="240">
        <v>5</v>
      </c>
      <c r="I22" s="238">
        <v>5</v>
      </c>
      <c r="J22" s="237">
        <v>2</v>
      </c>
      <c r="K22" s="238">
        <v>8</v>
      </c>
      <c r="L22" s="241">
        <v>7</v>
      </c>
      <c r="M22" s="285"/>
      <c r="N22" s="204">
        <f ca="1">OFFSET(Очки!$A$3,F22,D22+QUOTIENT(MAX($C$29-11,0), 2)*4)</f>
        <v>8</v>
      </c>
      <c r="O22" s="200">
        <f ca="1">IF(F22&lt;E22,OFFSET(IF(OR($C$29=11,$C$29=12),Очки!$B$17,Очки!$O$18),2+E22-F22,IF(D22=2,12,13-E22)),0)</f>
        <v>1.4</v>
      </c>
      <c r="P22" s="200"/>
      <c r="Q22" s="275"/>
      <c r="R22" s="204">
        <f ca="1">OFFSET(Очки!$A$3,I22,G22+QUOTIENT(MAX($C$29-11,0), 2)*4)</f>
        <v>6</v>
      </c>
      <c r="S22" s="200">
        <f ca="1">IF(I22&lt;H22,OFFSET(IF(OR($C$29=11,$C$29=12),Очки!$B$17,Очки!$O$18),2+H22-I22,IF(G22=2,12,13-H22)),0)</f>
        <v>0</v>
      </c>
      <c r="T22" s="200"/>
      <c r="U22" s="275">
        <v>-5</v>
      </c>
      <c r="V22" s="204">
        <f ca="1">OFFSET(Очки!$A$3,L22,J22+QUOTIENT(MAX($C$29-11,0), 2)*4)</f>
        <v>5</v>
      </c>
      <c r="W22" s="200">
        <f ca="1">IF(L22&lt;K22,OFFSET(IF(OR($C$29=11,$C$29=12),Очки!$B$17,Очки!$O$18),2+K22-L22,IF(J22=2,12,13-K22)),0)</f>
        <v>0.7</v>
      </c>
      <c r="X22" s="200"/>
      <c r="Y22" s="201"/>
      <c r="Z22" s="140"/>
      <c r="AA22" s="141"/>
      <c r="AB22" s="195">
        <f t="shared" ca="1" si="0"/>
        <v>16.100000000000001</v>
      </c>
      <c r="AD22" s="131"/>
    </row>
    <row r="23" spans="1:30" ht="15.95" customHeight="1" x14ac:dyDescent="0.25">
      <c r="A23" s="160">
        <f ca="1">RANK(AB23,AB$6:OFFSET(AB$6,0,0,COUNTA(B$6:B$28)))</f>
        <v>18</v>
      </c>
      <c r="B23" s="157" t="s">
        <v>68</v>
      </c>
      <c r="C23" s="231" t="s">
        <v>25</v>
      </c>
      <c r="D23" s="237">
        <v>2</v>
      </c>
      <c r="E23" s="238">
        <v>3</v>
      </c>
      <c r="F23" s="239">
        <v>10</v>
      </c>
      <c r="G23" s="235">
        <v>2</v>
      </c>
      <c r="H23" s="240">
        <v>1</v>
      </c>
      <c r="I23" s="238">
        <v>3</v>
      </c>
      <c r="J23" s="237">
        <v>2</v>
      </c>
      <c r="K23" s="238">
        <v>1</v>
      </c>
      <c r="L23" s="241">
        <v>10</v>
      </c>
      <c r="M23" s="285"/>
      <c r="N23" s="204">
        <f ca="1">OFFSET(Очки!$A$3,F23,D23+QUOTIENT(MAX($C$29-11,0), 2)*4)</f>
        <v>3.5</v>
      </c>
      <c r="O23" s="200">
        <f ca="1">IF(F23&lt;E23,OFFSET(IF(OR($C$29=11,$C$29=12),Очки!$B$17,Очки!$O$18),2+E23-F23,IF(D23=2,12,13-E23)),0)</f>
        <v>0</v>
      </c>
      <c r="P23" s="200"/>
      <c r="Q23" s="275"/>
      <c r="R23" s="204">
        <f ca="1">OFFSET(Очки!$A$3,I23,G23+QUOTIENT(MAX($C$29-11,0), 2)*4)</f>
        <v>8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>
        <f ca="1">OFFSET(Очки!$A$3,L23,J23+QUOTIENT(MAX($C$29-11,0), 2)*4)</f>
        <v>3.5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15</v>
      </c>
      <c r="AD23" s="131"/>
    </row>
    <row r="24" spans="1:30" ht="15.95" customHeight="1" x14ac:dyDescent="0.25">
      <c r="A24" s="160">
        <f ca="1">RANK(AB24,AB$6:OFFSET(AB$6,0,0,COUNTA(B$6:B$28)))</f>
        <v>18</v>
      </c>
      <c r="B24" s="308" t="s">
        <v>71</v>
      </c>
      <c r="C24" s="231"/>
      <c r="D24" s="237">
        <v>2</v>
      </c>
      <c r="E24" s="238">
        <v>1</v>
      </c>
      <c r="F24" s="239">
        <v>4</v>
      </c>
      <c r="G24" s="235">
        <v>2</v>
      </c>
      <c r="H24" s="240">
        <v>2</v>
      </c>
      <c r="I24" s="238">
        <v>10</v>
      </c>
      <c r="J24" s="234">
        <v>2</v>
      </c>
      <c r="K24" s="238">
        <v>2</v>
      </c>
      <c r="L24" s="241">
        <v>8</v>
      </c>
      <c r="M24" s="285"/>
      <c r="N24" s="204">
        <f ca="1">OFFSET(Очки!$A$3,F24,D24+QUOTIENT(MAX($C$29-11,0), 2)*4)</f>
        <v>7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>
        <f ca="1">OFFSET(Очки!$A$3,I24,G24+QUOTIENT(MAX($C$29-11,0), 2)*4)</f>
        <v>3.5</v>
      </c>
      <c r="S24" s="200">
        <f ca="1">IF(I24&lt;H24,OFFSET(IF(OR($C$29=11,$C$29=12),Очки!$B$17,Очки!$O$18),2+H24-I24,IF(G24=2,12,13-H24)),0)</f>
        <v>0</v>
      </c>
      <c r="T24" s="200"/>
      <c r="U24" s="275"/>
      <c r="V24" s="204">
        <f ca="1">OFFSET(Очки!$A$3,L24,J24+QUOTIENT(MAX($C$29-11,0), 2)*4)</f>
        <v>4.5</v>
      </c>
      <c r="W24" s="200">
        <f ca="1">IF(L24&lt;K24,OFFSET(IF(OR($C$29=11,$C$29=12),Очки!$B$17,Очки!$O$18),2+K24-L24,IF(J24=2,12,13-K24)),0)</f>
        <v>0</v>
      </c>
      <c r="X24" s="200"/>
      <c r="Y24" s="201"/>
      <c r="Z24" s="140"/>
      <c r="AA24" s="141"/>
      <c r="AB24" s="195">
        <f t="shared" ca="1" si="0"/>
        <v>15</v>
      </c>
      <c r="AD24" s="131"/>
    </row>
    <row r="25" spans="1:30" ht="15.95" customHeight="1" x14ac:dyDescent="0.25">
      <c r="A25" s="160">
        <f ca="1">RANK(AB25,AB$6:OFFSET(AB$6,0,0,COUNTA(B$6:B$28)))</f>
        <v>20</v>
      </c>
      <c r="B25" s="161" t="s">
        <v>70</v>
      </c>
      <c r="C25" s="231"/>
      <c r="D25" s="237">
        <v>1</v>
      </c>
      <c r="E25" s="238">
        <v>8</v>
      </c>
      <c r="F25" s="239">
        <v>9</v>
      </c>
      <c r="G25" s="235">
        <v>1</v>
      </c>
      <c r="H25" s="240"/>
      <c r="I25" s="238"/>
      <c r="J25" s="234"/>
      <c r="K25" s="238"/>
      <c r="L25" s="241"/>
      <c r="M25" s="285">
        <v>1</v>
      </c>
      <c r="N25" s="204">
        <f ca="1">OFFSET(Очки!$A$3,F25,D25+QUOTIENT(MAX($C$29-11,0), 2)*4)</f>
        <v>10</v>
      </c>
      <c r="O25" s="200">
        <f ca="1">IF(F25&lt;E25,OFFSET(IF(OR($C$29=11,$C$29=12),Очки!$B$17,Очки!$O$18),2+E25-F25,IF(D25=2,12,13-E25)),0)</f>
        <v>0</v>
      </c>
      <c r="P25" s="200">
        <v>1</v>
      </c>
      <c r="Q25" s="275"/>
      <c r="R25" s="204">
        <f ca="1">OFFSET(Очки!$A$3,I25,G25+QUOTIENT(MAX($C$29-11,0), 2)*4)</f>
        <v>1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 t="str">
        <f ca="1">OFFSET(Очки!$A$3,L25,J25+QUOTIENT(MAX($C$29-11,0), 2)*4)</f>
        <v>Место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ca="1" si="0"/>
        <v>13</v>
      </c>
      <c r="AD25" s="131"/>
    </row>
    <row r="26" spans="1:30" ht="15.95" customHeight="1" x14ac:dyDescent="0.25">
      <c r="A26" s="160">
        <f ca="1">RANK(AB26,AB$6:OFFSET(AB$6,0,0,COUNTA(B$6:B$28)))</f>
        <v>21</v>
      </c>
      <c r="B26" s="309" t="s">
        <v>67</v>
      </c>
      <c r="C26" s="231">
        <v>12.5</v>
      </c>
      <c r="D26" s="237">
        <v>2</v>
      </c>
      <c r="E26" s="238">
        <v>2</v>
      </c>
      <c r="F26" s="239">
        <v>1</v>
      </c>
      <c r="G26" s="235">
        <v>2</v>
      </c>
      <c r="H26" s="240">
        <v>10</v>
      </c>
      <c r="I26" s="238">
        <v>5</v>
      </c>
      <c r="J26" s="237">
        <v>2</v>
      </c>
      <c r="K26" s="238">
        <v>3</v>
      </c>
      <c r="L26" s="241">
        <v>1</v>
      </c>
      <c r="M26" s="285"/>
      <c r="N26" s="204">
        <f ca="1">OFFSET(Очки!$A$3,F26,D26+QUOTIENT(MAX($C$29-11,0), 2)*4)</f>
        <v>10</v>
      </c>
      <c r="O26" s="200">
        <f ca="1">IF(F26&lt;E26,OFFSET(IF(OR($C$29=11,$C$29=12),Очки!$B$17,Очки!$O$18),2+E26-F26,IF(D26=2,12,13-E26)),0)</f>
        <v>0.7</v>
      </c>
      <c r="P26" s="200"/>
      <c r="Q26" s="275"/>
      <c r="R26" s="204">
        <f ca="1">OFFSET(Очки!$A$3,I26,G26+QUOTIENT(MAX($C$29-11,0), 2)*4)</f>
        <v>6</v>
      </c>
      <c r="S26" s="200">
        <f ca="1">IF(I26&lt;H26,OFFSET(IF(OR($C$29=11,$C$29=12),Очки!$B$17,Очки!$O$18),2+H26-I26,IF(G26=2,12,13-H26)),0)</f>
        <v>3.5</v>
      </c>
      <c r="T26" s="200"/>
      <c r="U26" s="275">
        <v>-8</v>
      </c>
      <c r="V26" s="204">
        <f ca="1">OFFSET(Очки!$A$3,L26,J26+QUOTIENT(MAX($C$29-11,0), 2)*4)</f>
        <v>10</v>
      </c>
      <c r="W26" s="200">
        <f ca="1">IF(L26&lt;K26,OFFSET(IF(OR($C$29=11,$C$29=12),Очки!$B$17,Очки!$O$18),2+K26-L26,IF(J26=2,12,13-K26)),0)</f>
        <v>1.4</v>
      </c>
      <c r="X26" s="200"/>
      <c r="Y26" s="201">
        <v>-11</v>
      </c>
      <c r="Z26" s="140"/>
      <c r="AA26" s="141"/>
      <c r="AB26" s="195">
        <f t="shared" ca="1" si="0"/>
        <v>12.599999999999998</v>
      </c>
      <c r="AD26" s="131"/>
    </row>
    <row r="27" spans="1:30" ht="15.95" hidden="1" customHeight="1" x14ac:dyDescent="0.25">
      <c r="A27" s="160" t="e">
        <f ca="1">RANK(AB27,AB$6:OFFSET(AB$6,0,0,COUNTA(B$6:B$28)))</f>
        <v>#N/A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ref="AB27:AB28" ca="1" si="1">SUM(M27:Y27)</f>
        <v>0</v>
      </c>
      <c r="AD27" s="131"/>
    </row>
    <row r="28" spans="1:30" ht="15.95" hidden="1" customHeight="1" thickBot="1" x14ac:dyDescent="0.3">
      <c r="A28" s="164" t="e">
        <f ca="1">RANK(AB28,AB$6:OFFSET(AB$6,0,0,COUNTA(B$6:B$28)))</f>
        <v>#N/A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1"/>
        <v>0</v>
      </c>
      <c r="AD28" s="131"/>
    </row>
    <row r="29" spans="1:30" ht="15.95" customHeight="1" x14ac:dyDescent="0.2">
      <c r="B29" s="131" t="s">
        <v>43</v>
      </c>
      <c r="C29" s="131">
        <f>COUNTA(B6:B28)</f>
        <v>21</v>
      </c>
    </row>
    <row r="30" spans="1:30" ht="15.95" customHeight="1" x14ac:dyDescent="0.2"/>
    <row r="31" spans="1:30" ht="15.95" customHeight="1" x14ac:dyDescent="0.25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 x14ac:dyDescent="0.25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 x14ac:dyDescent="0.25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 x14ac:dyDescent="0.25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 x14ac:dyDescent="0.2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 x14ac:dyDescent="0.2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 x14ac:dyDescent="0.2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 x14ac:dyDescent="0.2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 x14ac:dyDescent="0.2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 x14ac:dyDescent="0.2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 x14ac:dyDescent="0.2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 x14ac:dyDescent="0.2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 x14ac:dyDescent="0.2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 x14ac:dyDescent="0.2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 x14ac:dyDescent="0.2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 x14ac:dyDescent="0.2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 x14ac:dyDescent="0.2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 x14ac:dyDescent="0.2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 x14ac:dyDescent="0.2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 x14ac:dyDescent="0.2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 x14ac:dyDescent="0.2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 x14ac:dyDescent="0.2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 x14ac:dyDescent="0.2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 x14ac:dyDescent="0.2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 x14ac:dyDescent="0.2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 x14ac:dyDescent="0.2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 x14ac:dyDescent="0.2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 x14ac:dyDescent="0.2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 x14ac:dyDescent="0.2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 x14ac:dyDescent="0.2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 x14ac:dyDescent="0.2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sortState ref="A6:AB26">
    <sortCondition descending="1" ref="AB6:AB2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14" priority="3">
      <formula>AND(E6&gt;F6,O6=0)</formula>
    </cfRule>
  </conditionalFormatting>
  <conditionalFormatting sqref="S6:S28">
    <cfRule type="expression" dxfId="13" priority="2">
      <formula>AND(H6&gt;I6,S6=0)</formula>
    </cfRule>
  </conditionalFormatting>
  <conditionalFormatting sqref="W6:W28">
    <cfRule type="expression" dxfId="12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topLeftCell="A3" zoomScale="80" zoomScaleNormal="80" zoomScalePageLayoutView="90" workbookViewId="0">
      <selection activeCell="I7" sqref="I7"/>
    </sheetView>
  </sheetViews>
  <sheetFormatPr defaultColWidth="8.85546875" defaultRowHeight="15" x14ac:dyDescent="0.2"/>
  <cols>
    <col min="1" max="1" width="5.28515625" style="130" customWidth="1"/>
    <col min="2" max="2" width="43.710937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 x14ac:dyDescent="0.2">
      <c r="A1" s="366" t="s">
        <v>82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1:31" ht="13.5" customHeight="1" thickBot="1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131"/>
      <c r="AD2" s="131"/>
      <c r="AE2" s="131"/>
    </row>
    <row r="3" spans="1:31" s="135" customFormat="1" ht="16.5" thickBot="1" x14ac:dyDescent="0.3">
      <c r="A3" s="368" t="s">
        <v>21</v>
      </c>
      <c r="B3" s="371" t="s">
        <v>22</v>
      </c>
      <c r="C3" s="132"/>
      <c r="D3" s="374">
        <v>1</v>
      </c>
      <c r="E3" s="375"/>
      <c r="F3" s="376"/>
      <c r="G3" s="374">
        <v>2</v>
      </c>
      <c r="H3" s="375"/>
      <c r="I3" s="376"/>
      <c r="J3" s="377">
        <v>3</v>
      </c>
      <c r="K3" s="378"/>
      <c r="L3" s="379"/>
      <c r="M3" s="380" t="s">
        <v>2</v>
      </c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2"/>
      <c r="AA3" s="133">
        <f>SUM(M3:Z3)</f>
        <v>0</v>
      </c>
      <c r="AB3" s="383" t="s">
        <v>23</v>
      </c>
      <c r="AC3" s="134"/>
      <c r="AD3" s="134"/>
      <c r="AE3" s="134"/>
    </row>
    <row r="4" spans="1:31" s="135" customFormat="1" ht="16.5" customHeight="1" thickBot="1" x14ac:dyDescent="0.3">
      <c r="A4" s="369"/>
      <c r="B4" s="372"/>
      <c r="C4" s="385" t="s">
        <v>24</v>
      </c>
      <c r="D4" s="358" t="s">
        <v>30</v>
      </c>
      <c r="E4" s="360" t="s">
        <v>32</v>
      </c>
      <c r="F4" s="362" t="s">
        <v>33</v>
      </c>
      <c r="G4" s="358" t="s">
        <v>30</v>
      </c>
      <c r="H4" s="360" t="s">
        <v>32</v>
      </c>
      <c r="I4" s="362" t="s">
        <v>33</v>
      </c>
      <c r="J4" s="358" t="s">
        <v>30</v>
      </c>
      <c r="K4" s="360" t="s">
        <v>32</v>
      </c>
      <c r="L4" s="362" t="s">
        <v>33</v>
      </c>
      <c r="M4" s="364" t="s">
        <v>31</v>
      </c>
      <c r="N4" s="356">
        <v>1</v>
      </c>
      <c r="O4" s="357"/>
      <c r="P4" s="357"/>
      <c r="Q4" s="357"/>
      <c r="R4" s="356">
        <v>2</v>
      </c>
      <c r="S4" s="357"/>
      <c r="T4" s="357"/>
      <c r="U4" s="357"/>
      <c r="V4" s="356">
        <v>3</v>
      </c>
      <c r="W4" s="357"/>
      <c r="X4" s="357"/>
      <c r="Y4" s="357"/>
      <c r="Z4" s="148"/>
      <c r="AA4" s="133"/>
      <c r="AB4" s="384"/>
      <c r="AC4" s="134"/>
      <c r="AD4" s="134"/>
      <c r="AE4" s="134"/>
    </row>
    <row r="5" spans="1:31" s="137" customFormat="1" ht="33" customHeight="1" thickBot="1" x14ac:dyDescent="0.3">
      <c r="A5" s="370"/>
      <c r="B5" s="373"/>
      <c r="C5" s="386"/>
      <c r="D5" s="359"/>
      <c r="E5" s="361"/>
      <c r="F5" s="363"/>
      <c r="G5" s="359"/>
      <c r="H5" s="361"/>
      <c r="I5" s="363"/>
      <c r="J5" s="359"/>
      <c r="K5" s="361"/>
      <c r="L5" s="363"/>
      <c r="M5" s="365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84"/>
      <c r="AC5" s="136"/>
      <c r="AD5" s="136"/>
      <c r="AE5" s="136"/>
    </row>
    <row r="6" spans="1:31" ht="15.75" x14ac:dyDescent="0.25">
      <c r="A6" s="159">
        <f ca="1">RANK(AB6,AB$6:OFFSET(AB$6,0,0,COUNTA(B$6:B$31)))</f>
        <v>1</v>
      </c>
      <c r="B6" s="288" t="s">
        <v>92</v>
      </c>
      <c r="C6" s="150">
        <v>2.5</v>
      </c>
      <c r="D6" s="269">
        <v>1</v>
      </c>
      <c r="E6" s="270">
        <v>10</v>
      </c>
      <c r="F6" s="271">
        <v>3</v>
      </c>
      <c r="G6" s="272">
        <v>1</v>
      </c>
      <c r="H6" s="236">
        <v>11</v>
      </c>
      <c r="I6" s="270">
        <v>11</v>
      </c>
      <c r="J6" s="269">
        <v>2</v>
      </c>
      <c r="K6" s="270">
        <v>2</v>
      </c>
      <c r="L6" s="273">
        <v>1</v>
      </c>
      <c r="M6" s="284">
        <v>2</v>
      </c>
      <c r="N6" s="230">
        <f ca="1">OFFSET(Очки!$A$3,F6,D6+QUOTIENT(MAX($C$32-11,0), 2)*4)</f>
        <v>14</v>
      </c>
      <c r="O6" s="198">
        <f ca="1">IF(F6&lt;E6,OFFSET(IF(OR($C$32=11,$C$32=12),Очки!$B$17,Очки!$O$18),2+E6-F6,IF(D6=2,12,13-E6)),0)</f>
        <v>7.5000000000000009</v>
      </c>
      <c r="P6" s="198">
        <v>2.5</v>
      </c>
      <c r="Q6" s="274"/>
      <c r="R6" s="230">
        <f ca="1">OFFSET(Очки!$A$3,I6,G6+QUOTIENT(MAX($C$32-11,0), 2)*4)</f>
        <v>9</v>
      </c>
      <c r="S6" s="198">
        <f ca="1">IF(I6&lt;H6,OFFSET(IF(OR($C$32=11,$C$32=12),Очки!$B$17,Очки!$O$18),2+H6-I6,IF(G6=2,12,13-H6)),0)</f>
        <v>0</v>
      </c>
      <c r="T6" s="198"/>
      <c r="U6" s="274"/>
      <c r="V6" s="230">
        <f ca="1">OFFSET(Очки!$A$3,L6,J6+QUOTIENT(MAX($C$32-11,0), 2)*4)</f>
        <v>10</v>
      </c>
      <c r="W6" s="198">
        <f ca="1">IF(L6&lt;K6,OFFSET(IF(OR($C$32=11,$C$32=12),Очки!$B$17,Очки!$O$18),2+K6-L6,IF(J6=2,12,13-K6)),0)</f>
        <v>0.7</v>
      </c>
      <c r="X6" s="198">
        <v>2.5</v>
      </c>
      <c r="Y6" s="199"/>
      <c r="Z6" s="138"/>
      <c r="AA6" s="139"/>
      <c r="AB6" s="194">
        <f t="shared" ref="AB6:AB27" ca="1" si="0">SUM(M6:Y6)</f>
        <v>48.2</v>
      </c>
      <c r="AC6" s="131"/>
      <c r="AD6" s="131"/>
      <c r="AE6" s="131"/>
    </row>
    <row r="7" spans="1:31" ht="15.75" x14ac:dyDescent="0.25">
      <c r="A7" s="160">
        <f ca="1">RANK(AB7,AB$6:OFFSET(AB$6,0,0,COUNTA(B$6:B$31)))</f>
        <v>2</v>
      </c>
      <c r="B7" s="302" t="s">
        <v>80</v>
      </c>
      <c r="C7" s="151">
        <v>2.5</v>
      </c>
      <c r="D7" s="237">
        <v>1</v>
      </c>
      <c r="E7" s="238">
        <v>11</v>
      </c>
      <c r="F7" s="239">
        <v>9</v>
      </c>
      <c r="G7" s="235">
        <v>1</v>
      </c>
      <c r="H7" s="240">
        <v>6</v>
      </c>
      <c r="I7" s="238">
        <v>4</v>
      </c>
      <c r="J7" s="237">
        <v>1</v>
      </c>
      <c r="K7" s="238">
        <v>5</v>
      </c>
      <c r="L7" s="241">
        <v>3</v>
      </c>
      <c r="M7" s="285">
        <v>2.5</v>
      </c>
      <c r="N7" s="204">
        <f ca="1">OFFSET(Очки!$A$3,F7,D7+QUOTIENT(MAX($C$32-11,0), 2)*4)</f>
        <v>10</v>
      </c>
      <c r="O7" s="200">
        <f ca="1">IF(F7&lt;E7,OFFSET(IF(OR($C$32=11,$C$32=12),Очки!$B$17,Очки!$O$18),2+E7-F7,IF(D7=2,12,13-E7)),0)</f>
        <v>2.6</v>
      </c>
      <c r="P7" s="200"/>
      <c r="Q7" s="275"/>
      <c r="R7" s="204">
        <f ca="1">OFFSET(Очки!$A$3,I7,G7+QUOTIENT(MAX($C$32-11,0), 2)*4)</f>
        <v>13</v>
      </c>
      <c r="S7" s="200">
        <f ca="1">IF(I7&lt;H7,OFFSET(IF(OR($C$32=11,$C$32=12),Очки!$B$17,Очки!$O$18),2+H7-I7,IF(G7=2,12,13-H7)),0)</f>
        <v>1.9</v>
      </c>
      <c r="T7" s="200"/>
      <c r="U7" s="275"/>
      <c r="V7" s="204">
        <f ca="1">OFFSET(Очки!$A$3,L7,J7+QUOTIENT(MAX($C$32-11,0), 2)*4)</f>
        <v>14</v>
      </c>
      <c r="W7" s="200">
        <f ca="1">IF(L7&lt;K7,OFFSET(IF(OR($C$32=11,$C$32=12),Очки!$B$17,Очки!$O$18),2+K7-L7,IF(J7=2,12,13-K7)),0)</f>
        <v>1.7000000000000002</v>
      </c>
      <c r="X7" s="200"/>
      <c r="Y7" s="201"/>
      <c r="Z7" s="140"/>
      <c r="AA7" s="141"/>
      <c r="AB7" s="195">
        <f t="shared" ca="1" si="0"/>
        <v>45.7</v>
      </c>
      <c r="AC7" s="131"/>
      <c r="AD7" s="131"/>
      <c r="AE7" s="131"/>
    </row>
    <row r="8" spans="1:31" ht="15.75" x14ac:dyDescent="0.25">
      <c r="A8" s="160">
        <f ca="1">RANK(AB8,AB$6:OFFSET(AB$6,0,0,COUNTA(B$6:B$31)))</f>
        <v>3</v>
      </c>
      <c r="B8" s="157" t="s">
        <v>99</v>
      </c>
      <c r="C8" s="151" t="s">
        <v>25</v>
      </c>
      <c r="D8" s="237">
        <v>1</v>
      </c>
      <c r="E8" s="238">
        <v>6</v>
      </c>
      <c r="F8" s="239">
        <v>4</v>
      </c>
      <c r="G8" s="235">
        <v>1</v>
      </c>
      <c r="H8" s="240">
        <v>10</v>
      </c>
      <c r="I8" s="238">
        <v>6</v>
      </c>
      <c r="J8" s="237">
        <v>1</v>
      </c>
      <c r="K8" s="238">
        <v>7</v>
      </c>
      <c r="L8" s="241">
        <v>7</v>
      </c>
      <c r="M8" s="285"/>
      <c r="N8" s="204">
        <f ca="1">OFFSET(Очки!$A$3,F8,D8+QUOTIENT(MAX($C$32-11,0), 2)*4)</f>
        <v>13</v>
      </c>
      <c r="O8" s="200">
        <f ca="1">IF(F8&lt;E8,OFFSET(IF(OR($C$32=11,$C$32=12),Очки!$B$17,Очки!$O$18),2+E8-F8,IF(D8=2,12,13-E8)),0)</f>
        <v>1.9</v>
      </c>
      <c r="P8" s="200">
        <v>2</v>
      </c>
      <c r="Q8" s="275"/>
      <c r="R8" s="204">
        <f ca="1">OFFSET(Очки!$A$3,I8,G8+QUOTIENT(MAX($C$32-11,0), 2)*4)</f>
        <v>11.5</v>
      </c>
      <c r="S8" s="200">
        <f ca="1">IF(I8&lt;H8,OFFSET(IF(OR($C$32=11,$C$32=12),Очки!$B$17,Очки!$O$18),2+H8-I8,IF(G8=2,12,13-H8)),0)</f>
        <v>4.8000000000000007</v>
      </c>
      <c r="T8" s="200">
        <v>0.5</v>
      </c>
      <c r="U8" s="275"/>
      <c r="V8" s="204">
        <f ca="1">OFFSET(Очки!$A$3,L8,J8+QUOTIENT(MAX($C$32-11,0), 2)*4)</f>
        <v>11</v>
      </c>
      <c r="W8" s="200">
        <f ca="1">IF(L8&lt;K8,OFFSET(IF(OR($C$32=11,$C$32=12),Очки!$B$17,Очки!$O$18),2+K8-L8,IF(J8=2,12,13-K8)),0)</f>
        <v>0</v>
      </c>
      <c r="X8" s="200"/>
      <c r="Y8" s="201"/>
      <c r="Z8" s="140"/>
      <c r="AA8" s="141"/>
      <c r="AB8" s="195">
        <f t="shared" ca="1" si="0"/>
        <v>44.7</v>
      </c>
      <c r="AC8" s="131"/>
      <c r="AD8" s="131"/>
      <c r="AE8" s="131"/>
    </row>
    <row r="9" spans="1:31" ht="15.75" x14ac:dyDescent="0.25">
      <c r="A9" s="160">
        <f ca="1">RANK(AB9,AB$6:OFFSET(AB$6,0,0,COUNTA(B$6:B$31)))</f>
        <v>4</v>
      </c>
      <c r="B9" s="289" t="s">
        <v>98</v>
      </c>
      <c r="C9" s="151">
        <v>12</v>
      </c>
      <c r="D9" s="237">
        <v>1</v>
      </c>
      <c r="E9" s="238">
        <v>9</v>
      </c>
      <c r="F9" s="239">
        <v>6</v>
      </c>
      <c r="G9" s="235">
        <v>1</v>
      </c>
      <c r="H9" s="240">
        <v>3</v>
      </c>
      <c r="I9" s="238">
        <v>3</v>
      </c>
      <c r="J9" s="237">
        <v>1</v>
      </c>
      <c r="K9" s="238">
        <v>3</v>
      </c>
      <c r="L9" s="241">
        <v>6</v>
      </c>
      <c r="M9" s="285">
        <v>1.5</v>
      </c>
      <c r="N9" s="204">
        <f ca="1">OFFSET(Очки!$A$3,F9,D9+QUOTIENT(MAX($C$32-11,0), 2)*4)</f>
        <v>11.5</v>
      </c>
      <c r="O9" s="200">
        <f ca="1">IF(F9&lt;E9,OFFSET(IF(OR($C$32=11,$C$32=12),Очки!$B$17,Очки!$O$18),2+E9-F9,IF(D9=2,12,13-E9)),0)</f>
        <v>3.5</v>
      </c>
      <c r="P9" s="200"/>
      <c r="Q9" s="275"/>
      <c r="R9" s="204">
        <f ca="1">OFFSET(Очки!$A$3,I9,G9+QUOTIENT(MAX($C$32-11,0), 2)*4)</f>
        <v>14</v>
      </c>
      <c r="S9" s="200">
        <f ca="1">IF(I9&lt;H9,OFFSET(IF(OR($C$32=11,$C$32=12),Очки!$B$17,Очки!$O$18),2+H9-I9,IF(G9=2,12,13-H9)),0)</f>
        <v>0</v>
      </c>
      <c r="T9" s="200"/>
      <c r="U9" s="275"/>
      <c r="V9" s="204">
        <f ca="1">OFFSET(Очки!$A$3,L9,J9+QUOTIENT(MAX($C$32-11,0), 2)*4)</f>
        <v>11.5</v>
      </c>
      <c r="W9" s="200">
        <f ca="1">IF(L9&lt;K9,OFFSET(IF(OR($C$32=11,$C$32=12),Очки!$B$17,Очки!$O$18),2+K9-L9,IF(J9=2,12,13-K9)),0)</f>
        <v>0</v>
      </c>
      <c r="X9" s="200"/>
      <c r="Y9" s="201"/>
      <c r="Z9" s="140"/>
      <c r="AA9" s="141"/>
      <c r="AB9" s="195">
        <f t="shared" ca="1" si="0"/>
        <v>42</v>
      </c>
      <c r="AC9" s="131"/>
      <c r="AD9" s="131"/>
      <c r="AE9" s="131"/>
    </row>
    <row r="10" spans="1:31" ht="15.75" x14ac:dyDescent="0.25">
      <c r="A10" s="160">
        <f ca="1">RANK(AB10,AB$6:OFFSET(AB$6,0,0,COUNTA(B$6:B$31)))</f>
        <v>5</v>
      </c>
      <c r="B10" s="156" t="s">
        <v>101</v>
      </c>
      <c r="C10" s="151">
        <v>10</v>
      </c>
      <c r="D10" s="237">
        <v>1</v>
      </c>
      <c r="E10" s="238">
        <v>3</v>
      </c>
      <c r="F10" s="239">
        <v>5</v>
      </c>
      <c r="G10" s="235">
        <v>1</v>
      </c>
      <c r="H10" s="240">
        <v>2</v>
      </c>
      <c r="I10" s="238">
        <v>1</v>
      </c>
      <c r="J10" s="237">
        <v>1</v>
      </c>
      <c r="K10" s="238">
        <v>9</v>
      </c>
      <c r="L10" s="241">
        <v>11</v>
      </c>
      <c r="M10" s="285"/>
      <c r="N10" s="204">
        <f ca="1">OFFSET(Очки!$A$3,F10,D10+QUOTIENT(MAX($C$32-11,0), 2)*4)</f>
        <v>12</v>
      </c>
      <c r="O10" s="200">
        <f ca="1">IF(F10&lt;E10,OFFSET(IF(OR($C$32=11,$C$32=12),Очки!$B$17,Очки!$O$18),2+E10-F10,IF(D10=2,12,13-E10)),0)</f>
        <v>0</v>
      </c>
      <c r="P10" s="200"/>
      <c r="Q10" s="275"/>
      <c r="R10" s="204">
        <f ca="1">OFFSET(Очки!$A$3,I10,G10+QUOTIENT(MAX($C$32-11,0), 2)*4)</f>
        <v>16</v>
      </c>
      <c r="S10" s="200">
        <f ca="1">IF(I10&lt;H10,OFFSET(IF(OR($C$32=11,$C$32=12),Очки!$B$17,Очки!$O$18),2+H10-I10,IF(G10=2,12,13-H10)),0)</f>
        <v>0.7</v>
      </c>
      <c r="T10" s="200">
        <v>1.5</v>
      </c>
      <c r="U10" s="275"/>
      <c r="V10" s="204">
        <f ca="1">OFFSET(Очки!$A$3,L10,J10+QUOTIENT(MAX($C$32-11,0), 2)*4)</f>
        <v>9</v>
      </c>
      <c r="W10" s="200">
        <f ca="1">IF(L10&lt;K10,OFFSET(IF(OR($C$32=11,$C$32=12),Очки!$B$17,Очки!$O$18),2+K10-L10,IF(J10=2,12,13-K10)),0)</f>
        <v>0</v>
      </c>
      <c r="X10" s="200"/>
      <c r="Y10" s="201"/>
      <c r="Z10" s="140"/>
      <c r="AA10" s="141"/>
      <c r="AB10" s="195">
        <f t="shared" ca="1" si="0"/>
        <v>39.200000000000003</v>
      </c>
      <c r="AC10" s="131"/>
      <c r="AD10" s="131"/>
      <c r="AE10" s="131"/>
    </row>
    <row r="11" spans="1:31" ht="16.5" thickBot="1" x14ac:dyDescent="0.3">
      <c r="A11" s="160">
        <f ca="1">RANK(AB11,AB$6:OFFSET(AB$6,0,0,COUNTA(B$6:B$31)))</f>
        <v>5</v>
      </c>
      <c r="B11" s="157" t="s">
        <v>96</v>
      </c>
      <c r="C11" s="151">
        <v>7.5</v>
      </c>
      <c r="D11" s="237">
        <v>1</v>
      </c>
      <c r="E11" s="238">
        <v>7</v>
      </c>
      <c r="F11" s="239">
        <v>10</v>
      </c>
      <c r="G11" s="235">
        <v>1</v>
      </c>
      <c r="H11" s="240">
        <v>4</v>
      </c>
      <c r="I11" s="238">
        <v>8</v>
      </c>
      <c r="J11" s="237">
        <v>1</v>
      </c>
      <c r="K11" s="238">
        <v>8</v>
      </c>
      <c r="L11" s="241">
        <v>4</v>
      </c>
      <c r="M11" s="285">
        <v>0.5</v>
      </c>
      <c r="N11" s="204">
        <f ca="1">OFFSET(Очки!$A$3,F11,D11+QUOTIENT(MAX($C$32-11,0), 2)*4)</f>
        <v>9.5</v>
      </c>
      <c r="O11" s="200">
        <f ca="1">IF(F11&lt;E11,OFFSET(IF(OR($C$32=11,$C$32=12),Очки!$B$17,Очки!$O$18),2+E11-F11,IF(D11=2,12,13-E11)),0)</f>
        <v>0</v>
      </c>
      <c r="P11" s="200"/>
      <c r="Q11" s="275"/>
      <c r="R11" s="204">
        <f ca="1">OFFSET(Очки!$A$3,I11,G11+QUOTIENT(MAX($C$32-11,0), 2)*4)</f>
        <v>10.5</v>
      </c>
      <c r="S11" s="200">
        <f ca="1">IF(I11&lt;H11,OFFSET(IF(OR($C$32=11,$C$32=12),Очки!$B$17,Очки!$O$18),2+H11-I11,IF(G11=2,12,13-H11)),0)</f>
        <v>0</v>
      </c>
      <c r="T11" s="200">
        <v>1</v>
      </c>
      <c r="U11" s="275"/>
      <c r="V11" s="204">
        <f ca="1">OFFSET(Очки!$A$3,L11,J11+QUOTIENT(MAX($C$32-11,0), 2)*4)</f>
        <v>13</v>
      </c>
      <c r="W11" s="200">
        <f ca="1">IF(L11&lt;K11,OFFSET(IF(OR($C$32=11,$C$32=12),Очки!$B$17,Очки!$O$18),2+K11-L11,IF(J11=2,12,13-K11)),0)</f>
        <v>4.2</v>
      </c>
      <c r="X11" s="200">
        <v>0.5</v>
      </c>
      <c r="Y11" s="201"/>
      <c r="Z11" s="140"/>
      <c r="AA11" s="141"/>
      <c r="AB11" s="195">
        <f t="shared" ca="1" si="0"/>
        <v>39.200000000000003</v>
      </c>
      <c r="AC11" s="131"/>
      <c r="AD11" s="131"/>
      <c r="AE11" s="131"/>
    </row>
    <row r="12" spans="1:31" ht="15.75" x14ac:dyDescent="0.25">
      <c r="A12" s="159">
        <f ca="1">RANK(AB12,AB$6:OFFSET(AB$6,0,0,COUNTA(B$6:B$31)))</f>
        <v>7</v>
      </c>
      <c r="B12" s="310" t="s">
        <v>86</v>
      </c>
      <c r="C12" s="150">
        <v>10</v>
      </c>
      <c r="D12" s="269">
        <v>1</v>
      </c>
      <c r="E12" s="270">
        <v>4</v>
      </c>
      <c r="F12" s="271">
        <v>6</v>
      </c>
      <c r="G12" s="272">
        <v>1</v>
      </c>
      <c r="H12" s="236">
        <v>9</v>
      </c>
      <c r="I12" s="270">
        <v>9</v>
      </c>
      <c r="J12" s="269">
        <v>1</v>
      </c>
      <c r="K12" s="270">
        <v>2</v>
      </c>
      <c r="L12" s="273">
        <v>2</v>
      </c>
      <c r="M12" s="284"/>
      <c r="N12" s="230">
        <f ca="1">OFFSET(Очки!$A$3,F12,D12+QUOTIENT(MAX($C$32-11,0), 2)*4)</f>
        <v>11.5</v>
      </c>
      <c r="O12" s="198">
        <f ca="1">IF(F12&lt;E12,OFFSET(IF(OR($C$32=11,$C$32=12),Очки!$B$17,Очки!$O$18),2+E12-F12,IF(D12=2,12,13-E12)),0)</f>
        <v>0</v>
      </c>
      <c r="P12" s="198">
        <v>1.5</v>
      </c>
      <c r="Q12" s="274"/>
      <c r="R12" s="230">
        <f ca="1">OFFSET(Очки!$A$3,I12,G12+QUOTIENT(MAX($C$32-11,0), 2)*4)</f>
        <v>10</v>
      </c>
      <c r="S12" s="198">
        <f ca="1">IF(I12&lt;H12,OFFSET(IF(OR($C$32=11,$C$32=12),Очки!$B$17,Очки!$O$18),2+H12-I12,IF(G12=2,12,13-H12)),0)</f>
        <v>0</v>
      </c>
      <c r="T12" s="198"/>
      <c r="U12" s="274"/>
      <c r="V12" s="230">
        <f ca="1">OFFSET(Очки!$A$3,L12,J12+QUOTIENT(MAX($C$32-11,0), 2)*4)</f>
        <v>15</v>
      </c>
      <c r="W12" s="198">
        <f ca="1">IF(L12&lt;K12,OFFSET(IF(OR($C$32=11,$C$32=12),Очки!$B$17,Очки!$O$18),2+K12-L12,IF(J12=2,12,13-K12)),0)</f>
        <v>0</v>
      </c>
      <c r="X12" s="198">
        <v>1</v>
      </c>
      <c r="Y12" s="199"/>
      <c r="Z12" s="138"/>
      <c r="AA12" s="139"/>
      <c r="AB12" s="194">
        <f t="shared" ca="1" si="0"/>
        <v>39</v>
      </c>
      <c r="AC12" s="131"/>
      <c r="AD12" s="131"/>
      <c r="AE12" s="131"/>
    </row>
    <row r="13" spans="1:31" ht="15.75" x14ac:dyDescent="0.25">
      <c r="A13" s="160">
        <f ca="1">RANK(AB13,AB$6:OFFSET(AB$6,0,0,COUNTA(B$6:B$31)))</f>
        <v>8</v>
      </c>
      <c r="B13" s="156" t="s">
        <v>97</v>
      </c>
      <c r="C13" s="151" t="s">
        <v>25</v>
      </c>
      <c r="D13" s="237">
        <v>1</v>
      </c>
      <c r="E13" s="238">
        <v>5</v>
      </c>
      <c r="F13" s="239">
        <v>8</v>
      </c>
      <c r="G13" s="235">
        <v>1</v>
      </c>
      <c r="H13" s="240">
        <v>8</v>
      </c>
      <c r="I13" s="238">
        <v>5</v>
      </c>
      <c r="J13" s="237">
        <v>1</v>
      </c>
      <c r="K13" s="238">
        <v>10</v>
      </c>
      <c r="L13" s="241">
        <v>10</v>
      </c>
      <c r="M13" s="285"/>
      <c r="N13" s="204">
        <f ca="1">OFFSET(Очки!$A$3,F13,D13+QUOTIENT(MAX($C$32-11,0), 2)*4)</f>
        <v>10.5</v>
      </c>
      <c r="O13" s="200">
        <f ca="1">IF(F13&lt;E13,OFFSET(IF(OR($C$32=11,$C$32=12),Очки!$B$17,Очки!$O$18),2+E13-F13,IF(D13=2,12,13-E13)),0)</f>
        <v>0</v>
      </c>
      <c r="P13" s="200">
        <v>1</v>
      </c>
      <c r="Q13" s="275"/>
      <c r="R13" s="204">
        <f ca="1">OFFSET(Очки!$A$3,I13,G13+QUOTIENT(MAX($C$32-11,0), 2)*4)</f>
        <v>12</v>
      </c>
      <c r="S13" s="200">
        <f ca="1">IF(I13&lt;H13,OFFSET(IF(OR($C$32=11,$C$32=12),Очки!$B$17,Очки!$O$18),2+H13-I13,IF(G13=2,12,13-H13)),0)</f>
        <v>3.3</v>
      </c>
      <c r="T13" s="200">
        <v>2</v>
      </c>
      <c r="U13" s="275"/>
      <c r="V13" s="204">
        <f ca="1">OFFSET(Очки!$A$3,L13,J13+QUOTIENT(MAX($C$32-11,0), 2)*4)</f>
        <v>9.5</v>
      </c>
      <c r="W13" s="200">
        <f ca="1">IF(L13&lt;K13,OFFSET(IF(OR($C$32=11,$C$32=12),Очки!$B$17,Очки!$O$18),2+K13-L13,IF(J13=2,12,13-K13)),0)</f>
        <v>0</v>
      </c>
      <c r="X13" s="200"/>
      <c r="Y13" s="201"/>
      <c r="Z13" s="140"/>
      <c r="AA13" s="141"/>
      <c r="AB13" s="195">
        <f t="shared" ca="1" si="0"/>
        <v>38.299999999999997</v>
      </c>
      <c r="AC13" s="131"/>
      <c r="AD13" s="131"/>
      <c r="AE13" s="131"/>
    </row>
    <row r="14" spans="1:31" ht="15.75" x14ac:dyDescent="0.25">
      <c r="A14" s="160">
        <f ca="1">RANK(AB14,AB$6:OFFSET(AB$6,0,0,COUNTA(B$6:B$31)))</f>
        <v>9</v>
      </c>
      <c r="B14" s="158" t="s">
        <v>87</v>
      </c>
      <c r="C14" s="151" t="s">
        <v>25</v>
      </c>
      <c r="D14" s="237">
        <v>2</v>
      </c>
      <c r="E14" s="238">
        <v>6</v>
      </c>
      <c r="F14" s="239">
        <v>2</v>
      </c>
      <c r="G14" s="235">
        <v>2</v>
      </c>
      <c r="H14" s="240">
        <v>2</v>
      </c>
      <c r="I14" s="238">
        <v>2</v>
      </c>
      <c r="J14" s="237">
        <v>1</v>
      </c>
      <c r="K14" s="238">
        <v>11</v>
      </c>
      <c r="L14" s="241">
        <v>9</v>
      </c>
      <c r="M14" s="285"/>
      <c r="N14" s="204">
        <f ca="1">OFFSET(Очки!$A$3,F14,D14+QUOTIENT(MAX($C$32-11,0), 2)*4)</f>
        <v>9</v>
      </c>
      <c r="O14" s="200">
        <f ca="1">IF(F14&lt;E14,OFFSET(IF(OR($C$32=11,$C$32=12),Очки!$B$17,Очки!$O$18),2+E14-F14,IF(D14=2,12,13-E14)),0)</f>
        <v>2.8</v>
      </c>
      <c r="P14" s="200"/>
      <c r="Q14" s="275"/>
      <c r="R14" s="204">
        <f ca="1">OFFSET(Очки!$A$3,I14,G14+QUOTIENT(MAX($C$32-11,0), 2)*4)</f>
        <v>9</v>
      </c>
      <c r="S14" s="200">
        <f ca="1">IF(I14&lt;H14,OFFSET(IF(OR($C$32=11,$C$32=12),Очки!$B$17,Очки!$O$18),2+H14-I14,IF(G14=2,12,13-H14)),0)</f>
        <v>0</v>
      </c>
      <c r="T14" s="200">
        <v>2.5</v>
      </c>
      <c r="U14" s="275"/>
      <c r="V14" s="204">
        <f ca="1">OFFSET(Очки!$A$3,L14,J14+QUOTIENT(MAX($C$32-11,0), 2)*4)</f>
        <v>10</v>
      </c>
      <c r="W14" s="200">
        <f ca="1">IF(L14&lt;K14,OFFSET(IF(OR($C$32=11,$C$32=12),Очки!$B$17,Очки!$O$18),2+K14-L14,IF(J14=2,12,13-K14)),0)</f>
        <v>2.6</v>
      </c>
      <c r="X14" s="200">
        <v>2</v>
      </c>
      <c r="Y14" s="201"/>
      <c r="Z14" s="140"/>
      <c r="AA14" s="141"/>
      <c r="AB14" s="195">
        <f t="shared" ca="1" si="0"/>
        <v>37.9</v>
      </c>
      <c r="AC14" s="131"/>
      <c r="AD14" s="131"/>
      <c r="AE14" s="131"/>
    </row>
    <row r="15" spans="1:31" ht="15.75" x14ac:dyDescent="0.25">
      <c r="A15" s="160">
        <f ca="1">RANK(AB15,AB$6:OFFSET(AB$6,0,0,COUNTA(B$6:B$31)))</f>
        <v>10</v>
      </c>
      <c r="B15" s="157" t="s">
        <v>85</v>
      </c>
      <c r="C15" s="151" t="s">
        <v>25</v>
      </c>
      <c r="D15" s="237">
        <v>1</v>
      </c>
      <c r="E15" s="238">
        <v>1</v>
      </c>
      <c r="F15" s="239">
        <v>1</v>
      </c>
      <c r="G15" s="235">
        <v>1</v>
      </c>
      <c r="H15" s="240">
        <v>7</v>
      </c>
      <c r="I15" s="238">
        <v>10</v>
      </c>
      <c r="J15" s="237">
        <v>1</v>
      </c>
      <c r="K15" s="238">
        <v>1</v>
      </c>
      <c r="L15" s="241">
        <v>1</v>
      </c>
      <c r="M15" s="285"/>
      <c r="N15" s="204">
        <f ca="1">OFFSET(Очки!$A$3,F15,D15+QUOTIENT(MAX($C$32-11,0), 2)*4)</f>
        <v>16</v>
      </c>
      <c r="O15" s="200">
        <f ca="1">IF(F15&lt;E15,OFFSET(IF(OR($C$32=11,$C$32=12),Очки!$B$17,Очки!$O$18),2+E15-F15,IF(D15=2,12,13-E15)),0)</f>
        <v>0</v>
      </c>
      <c r="P15" s="200">
        <v>0.5</v>
      </c>
      <c r="Q15" s="275"/>
      <c r="R15" s="204">
        <f ca="1">OFFSET(Очки!$A$3,I15,G15+QUOTIENT(MAX($C$32-11,0), 2)*4)</f>
        <v>9.5</v>
      </c>
      <c r="S15" s="200">
        <f ca="1">IF(I15&lt;H15,OFFSET(IF(OR($C$32=11,$C$32=12),Очки!$B$17,Очки!$O$18),2+H15-I15,IF(G15=2,12,13-H15)),0)</f>
        <v>0</v>
      </c>
      <c r="T15" s="200"/>
      <c r="U15" s="275">
        <v>-5</v>
      </c>
      <c r="V15" s="204">
        <f ca="1">OFFSET(Очки!$A$3,L15,J15+QUOTIENT(MAX($C$32-11,0), 2)*4)</f>
        <v>16</v>
      </c>
      <c r="W15" s="200">
        <f ca="1">IF(L15&lt;K15,OFFSET(IF(OR($C$32=11,$C$32=12),Очки!$B$17,Очки!$O$18),2+K15-L15,IF(J15=2,12,13-K15)),0)</f>
        <v>0</v>
      </c>
      <c r="X15" s="200"/>
      <c r="Y15" s="201"/>
      <c r="Z15" s="140"/>
      <c r="AA15" s="141"/>
      <c r="AB15" s="195">
        <f t="shared" ca="1" si="0"/>
        <v>37</v>
      </c>
      <c r="AC15" s="131"/>
      <c r="AD15" s="131"/>
      <c r="AE15" s="131"/>
    </row>
    <row r="16" spans="1:31" ht="15" customHeight="1" x14ac:dyDescent="0.25">
      <c r="A16" s="160">
        <f ca="1">RANK(AB16,AB$6:OFFSET(AB$6,0,0,COUNTA(B$6:B$31)))</f>
        <v>11</v>
      </c>
      <c r="B16" s="157" t="s">
        <v>55</v>
      </c>
      <c r="C16" s="151" t="s">
        <v>25</v>
      </c>
      <c r="D16" s="237">
        <v>1</v>
      </c>
      <c r="E16" s="238">
        <v>2</v>
      </c>
      <c r="F16" s="239">
        <v>2</v>
      </c>
      <c r="G16" s="235">
        <v>2</v>
      </c>
      <c r="H16" s="240">
        <v>10</v>
      </c>
      <c r="I16" s="238">
        <v>5</v>
      </c>
      <c r="J16" s="234">
        <v>1</v>
      </c>
      <c r="K16" s="238">
        <v>6</v>
      </c>
      <c r="L16" s="241">
        <v>8</v>
      </c>
      <c r="M16" s="285"/>
      <c r="N16" s="204">
        <f ca="1">OFFSET(Очки!$A$3,F16,D16+QUOTIENT(MAX($C$32-11,0), 2)*4)</f>
        <v>15</v>
      </c>
      <c r="O16" s="200">
        <f ca="1">IF(F16&lt;E16,OFFSET(IF(OR($C$32=11,$C$32=12),Очки!$B$17,Очки!$O$18),2+E16-F16,IF(D16=2,12,13-E16)),0)</f>
        <v>0</v>
      </c>
      <c r="P16" s="200"/>
      <c r="Q16" s="275"/>
      <c r="R16" s="204">
        <f ca="1">OFFSET(Очки!$A$3,I16,G16+QUOTIENT(MAX($C$32-11,0), 2)*4)</f>
        <v>6</v>
      </c>
      <c r="S16" s="200">
        <f ca="1">IF(I16&lt;H16,OFFSET(IF(OR($C$32=11,$C$32=12),Очки!$B$17,Очки!$O$18),2+H16-I16,IF(G16=2,12,13-H16)),0)</f>
        <v>3.5</v>
      </c>
      <c r="T16" s="200"/>
      <c r="U16" s="275"/>
      <c r="V16" s="204">
        <f ca="1">OFFSET(Очки!$A$3,L16,J16+QUOTIENT(MAX($C$32-11,0), 2)*4)</f>
        <v>10.5</v>
      </c>
      <c r="W16" s="200">
        <f ca="1">IF(L16&lt;K16,OFFSET(IF(OR($C$32=11,$C$32=12),Очки!$B$17,Очки!$O$18),2+K16-L16,IF(J16=2,12,13-K16)),0)</f>
        <v>0</v>
      </c>
      <c r="X16" s="200"/>
      <c r="Y16" s="201"/>
      <c r="Z16" s="140"/>
      <c r="AA16" s="141"/>
      <c r="AB16" s="195">
        <f t="shared" ca="1" si="0"/>
        <v>35</v>
      </c>
      <c r="AD16" s="131"/>
    </row>
    <row r="17" spans="1:30" ht="15.75" x14ac:dyDescent="0.25">
      <c r="A17" s="160">
        <f ca="1">RANK(AB17,AB$6:OFFSET(AB$6,0,0,COUNTA(B$6:B$31)))</f>
        <v>12</v>
      </c>
      <c r="B17" s="156" t="s">
        <v>89</v>
      </c>
      <c r="C17" s="151" t="s">
        <v>25</v>
      </c>
      <c r="D17" s="237">
        <v>2</v>
      </c>
      <c r="E17" s="238">
        <v>7</v>
      </c>
      <c r="F17" s="239">
        <v>1</v>
      </c>
      <c r="G17" s="235">
        <v>1</v>
      </c>
      <c r="H17" s="240">
        <v>1</v>
      </c>
      <c r="I17" s="238">
        <v>2</v>
      </c>
      <c r="J17" s="234">
        <v>2</v>
      </c>
      <c r="K17" s="238">
        <v>6</v>
      </c>
      <c r="L17" s="241">
        <v>8</v>
      </c>
      <c r="M17" s="285"/>
      <c r="N17" s="204">
        <f ca="1">OFFSET(Очки!$A$3,F17,D17+QUOTIENT(MAX($C$32-11,0), 2)*4)</f>
        <v>10</v>
      </c>
      <c r="O17" s="200">
        <f ca="1">IF(F17&lt;E17,OFFSET(IF(OR($C$32=11,$C$32=12),Очки!$B$17,Очки!$O$18),2+E17-F17,IF(D17=2,12,13-E17)),0)</f>
        <v>4.2</v>
      </c>
      <c r="P17" s="200"/>
      <c r="Q17" s="275"/>
      <c r="R17" s="204">
        <f ca="1">OFFSET(Очки!$A$3,I17,G17+QUOTIENT(MAX($C$32-11,0), 2)*4)</f>
        <v>15</v>
      </c>
      <c r="S17" s="200">
        <f ca="1">IF(I17&lt;H17,OFFSET(IF(OR($C$32=11,$C$32=12),Очки!$B$17,Очки!$O$18),2+H17-I17,IF(G17=2,12,13-H17)),0)</f>
        <v>0</v>
      </c>
      <c r="T17" s="200"/>
      <c r="U17" s="275"/>
      <c r="V17" s="204">
        <f ca="1">OFFSET(Очки!$A$3,L17,J17+QUOTIENT(MAX($C$32-11,0), 2)*4)</f>
        <v>4.5</v>
      </c>
      <c r="W17" s="200">
        <f ca="1">IF(L17&lt;K17,OFFSET(IF(OR($C$32=11,$C$32=12),Очки!$B$17,Очки!$O$18),2+K17-L17,IF(J17=2,12,13-K17)),0)</f>
        <v>0</v>
      </c>
      <c r="X17" s="200"/>
      <c r="Y17" s="201"/>
      <c r="Z17" s="140"/>
      <c r="AA17" s="141"/>
      <c r="AB17" s="195">
        <f t="shared" ca="1" si="0"/>
        <v>33.700000000000003</v>
      </c>
      <c r="AD17" s="131"/>
    </row>
    <row r="18" spans="1:30" ht="15.75" x14ac:dyDescent="0.25">
      <c r="A18" s="160">
        <f ca="1">RANK(AB18,AB$6:OFFSET(AB$6,0,0,COUNTA(B$6:B$31)))</f>
        <v>13</v>
      </c>
      <c r="B18" s="156" t="s">
        <v>102</v>
      </c>
      <c r="C18" s="151" t="s">
        <v>25</v>
      </c>
      <c r="D18" s="237">
        <v>2</v>
      </c>
      <c r="E18" s="238">
        <v>8</v>
      </c>
      <c r="F18" s="239">
        <v>3</v>
      </c>
      <c r="G18" s="235">
        <v>2</v>
      </c>
      <c r="H18" s="240">
        <v>3</v>
      </c>
      <c r="I18" s="238">
        <v>3</v>
      </c>
      <c r="J18" s="237">
        <v>2</v>
      </c>
      <c r="K18" s="238">
        <v>10</v>
      </c>
      <c r="L18" s="241">
        <v>3</v>
      </c>
      <c r="M18" s="285"/>
      <c r="N18" s="204">
        <f ca="1">OFFSET(Очки!$A$3,F18,D18+QUOTIENT(MAX($C$32-11,0), 2)*4)</f>
        <v>8</v>
      </c>
      <c r="O18" s="200">
        <f ca="1">IF(F18&lt;E18,OFFSET(IF(OR($C$32=11,$C$32=12),Очки!$B$17,Очки!$O$18),2+E18-F18,IF(D18=2,12,13-E18)),0)</f>
        <v>3.5</v>
      </c>
      <c r="P18" s="200"/>
      <c r="Q18" s="275"/>
      <c r="R18" s="204">
        <f ca="1">OFFSET(Очки!$A$3,I18,G18+QUOTIENT(MAX($C$32-11,0), 2)*4)</f>
        <v>8</v>
      </c>
      <c r="S18" s="200">
        <f ca="1">IF(I18&lt;H18,OFFSET(IF(OR($C$32=11,$C$32=12),Очки!$B$17,Очки!$O$18),2+H18-I18,IF(G18=2,12,13-H18)),0)</f>
        <v>0</v>
      </c>
      <c r="T18" s="200"/>
      <c r="U18" s="275"/>
      <c r="V18" s="204">
        <f ca="1">OFFSET(Очки!$A$3,L18,J18+QUOTIENT(MAX($C$32-11,0), 2)*4)</f>
        <v>8</v>
      </c>
      <c r="W18" s="200">
        <f ca="1">IF(L18&lt;K18,OFFSET(IF(OR($C$32=11,$C$32=12),Очки!$B$17,Очки!$O$18),2+K18-L18,IF(J18=2,12,13-K18)),0)</f>
        <v>4.9000000000000004</v>
      </c>
      <c r="X18" s="200"/>
      <c r="Y18" s="201">
        <v>-5</v>
      </c>
      <c r="Z18" s="140"/>
      <c r="AA18" s="141"/>
      <c r="AB18" s="195">
        <f t="shared" ca="1" si="0"/>
        <v>27.4</v>
      </c>
      <c r="AD18" s="131"/>
    </row>
    <row r="19" spans="1:30" ht="15.75" x14ac:dyDescent="0.25">
      <c r="A19" s="160">
        <f ca="1">RANK(AB19,AB$6:OFFSET(AB$6,0,0,COUNTA(B$6:B$31)))</f>
        <v>14</v>
      </c>
      <c r="B19" s="331" t="s">
        <v>100</v>
      </c>
      <c r="C19" s="151"/>
      <c r="D19" s="237">
        <v>2</v>
      </c>
      <c r="E19" s="238">
        <v>11</v>
      </c>
      <c r="F19" s="239">
        <v>8</v>
      </c>
      <c r="G19" s="235">
        <v>2</v>
      </c>
      <c r="H19" s="240">
        <v>6</v>
      </c>
      <c r="I19" s="238">
        <v>7</v>
      </c>
      <c r="J19" s="234">
        <v>2</v>
      </c>
      <c r="K19" s="238">
        <v>5</v>
      </c>
      <c r="L19" s="241">
        <v>2</v>
      </c>
      <c r="M19" s="285"/>
      <c r="N19" s="204">
        <f ca="1">OFFSET(Очки!$A$3,F19,D19+QUOTIENT(MAX($C$32-11,0), 2)*4)</f>
        <v>4.5</v>
      </c>
      <c r="O19" s="200">
        <f ca="1">IF(F19&lt;E19,OFFSET(IF(OR($C$32=11,$C$32=12),Очки!$B$17,Очки!$O$18),2+E19-F19,IF(D19=2,12,13-E19)),0)</f>
        <v>2.1</v>
      </c>
      <c r="P19" s="200"/>
      <c r="Q19" s="275"/>
      <c r="R19" s="204">
        <f ca="1">OFFSET(Очки!$A$3,I19,G19+QUOTIENT(MAX($C$32-11,0), 2)*4)</f>
        <v>5</v>
      </c>
      <c r="S19" s="200">
        <f ca="1">IF(I19&lt;H19,OFFSET(IF(OR($C$32=11,$C$32=12),Очки!$B$17,Очки!$O$18),2+H19-I19,IF(G19=2,12,13-H19)),0)</f>
        <v>0</v>
      </c>
      <c r="T19" s="200"/>
      <c r="U19" s="275"/>
      <c r="V19" s="204">
        <f ca="1">OFFSET(Очки!$A$3,L19,J19+QUOTIENT(MAX($C$32-11,0), 2)*4)</f>
        <v>9</v>
      </c>
      <c r="W19" s="200">
        <f ca="1">IF(L19&lt;K19,OFFSET(IF(OR($C$32=11,$C$32=12),Очки!$B$17,Очки!$O$18),2+K19-L19,IF(J19=2,12,13-K19)),0)</f>
        <v>2.1</v>
      </c>
      <c r="X19" s="200">
        <v>1.5</v>
      </c>
      <c r="Y19" s="201"/>
      <c r="Z19" s="140"/>
      <c r="AA19" s="141"/>
      <c r="AB19" s="195">
        <f t="shared" ca="1" si="0"/>
        <v>24.200000000000003</v>
      </c>
      <c r="AD19" s="131"/>
    </row>
    <row r="20" spans="1:30" ht="15.75" x14ac:dyDescent="0.25">
      <c r="A20" s="160">
        <f ca="1">RANK(AB20,AB$6:OFFSET(AB$6,0,0,COUNTA(B$6:B$31)))</f>
        <v>15</v>
      </c>
      <c r="B20" s="303" t="s">
        <v>88</v>
      </c>
      <c r="C20" s="151" t="s">
        <v>25</v>
      </c>
      <c r="D20" s="237">
        <v>1</v>
      </c>
      <c r="E20" s="238">
        <v>8</v>
      </c>
      <c r="F20" s="239">
        <v>11</v>
      </c>
      <c r="G20" s="235">
        <v>1</v>
      </c>
      <c r="H20" s="240">
        <v>5</v>
      </c>
      <c r="I20" s="238">
        <v>6</v>
      </c>
      <c r="J20" s="237">
        <v>1</v>
      </c>
      <c r="K20" s="238">
        <v>4</v>
      </c>
      <c r="L20" s="241">
        <v>5</v>
      </c>
      <c r="M20" s="285">
        <v>1</v>
      </c>
      <c r="N20" s="204">
        <f ca="1">OFFSET(Очки!$A$3,F20,D20+QUOTIENT(MAX($C$32-11,0), 2)*4)</f>
        <v>9</v>
      </c>
      <c r="O20" s="200">
        <f ca="1">IF(F20&lt;E20,OFFSET(IF(OR($C$32=11,$C$32=12),Очки!$B$17,Очки!$O$18),2+E20-F20,IF(D20=2,12,13-E20)),0)</f>
        <v>0</v>
      </c>
      <c r="P20" s="200"/>
      <c r="Q20" s="275">
        <v>-5</v>
      </c>
      <c r="R20" s="204">
        <f ca="1">OFFSET(Очки!$A$3,I20,G20+QUOTIENT(MAX($C$32-11,0), 2)*4)</f>
        <v>11.5</v>
      </c>
      <c r="S20" s="200">
        <f ca="1">IF(I20&lt;H20,OFFSET(IF(OR($C$32=11,$C$32=12),Очки!$B$17,Очки!$O$18),2+H20-I20,IF(G20=2,12,13-H20)),0)</f>
        <v>0</v>
      </c>
      <c r="T20" s="200"/>
      <c r="U20" s="275">
        <v>-5</v>
      </c>
      <c r="V20" s="204">
        <f ca="1">OFFSET(Очки!$A$3,L20,J20+QUOTIENT(MAX($C$32-11,0), 2)*4)</f>
        <v>12</v>
      </c>
      <c r="W20" s="200">
        <f ca="1">IF(L20&lt;K20,OFFSET(IF(OR($C$32=11,$C$32=12),Очки!$B$17,Очки!$O$18),2+K20-L20,IF(J20=2,12,13-K20)),0)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23.5</v>
      </c>
      <c r="AD20" s="131"/>
    </row>
    <row r="21" spans="1:30" ht="16.5" thickBot="1" x14ac:dyDescent="0.3">
      <c r="A21" s="160">
        <f ca="1">RANK(AB21,AB$6:OFFSET(AB$6,0,0,COUNTA(B$6:B$31)))</f>
        <v>16</v>
      </c>
      <c r="B21" s="156" t="s">
        <v>78</v>
      </c>
      <c r="C21" s="231" t="s">
        <v>25</v>
      </c>
      <c r="D21" s="237">
        <v>2</v>
      </c>
      <c r="E21" s="238">
        <v>1</v>
      </c>
      <c r="F21" s="239">
        <v>5</v>
      </c>
      <c r="G21" s="235">
        <v>2</v>
      </c>
      <c r="H21" s="240">
        <v>1</v>
      </c>
      <c r="I21" s="238">
        <v>1</v>
      </c>
      <c r="J21" s="234">
        <v>2</v>
      </c>
      <c r="K21" s="238">
        <v>1</v>
      </c>
      <c r="L21" s="241">
        <v>4</v>
      </c>
      <c r="M21" s="285"/>
      <c r="N21" s="204">
        <f ca="1">OFFSET(Очки!$A$3,F21,D21+QUOTIENT(MAX($C$32-11,0), 2)*4)</f>
        <v>6</v>
      </c>
      <c r="O21" s="200">
        <f ca="1">IF(F21&lt;E21,OFFSET(IF(OR($C$32=11,$C$32=12),Очки!$B$17,Очки!$O$18),2+E21-F21,IF(D21=2,12,13-E21)),0)</f>
        <v>0</v>
      </c>
      <c r="P21" s="200"/>
      <c r="Q21" s="275"/>
      <c r="R21" s="204">
        <f ca="1">OFFSET(Очки!$A$3,I21,G21+QUOTIENT(MAX($C$32-11,0), 2)*4)</f>
        <v>10</v>
      </c>
      <c r="S21" s="200">
        <f ca="1">IF(I21&lt;H21,OFFSET(IF(OR($C$32=11,$C$32=12),Очки!$B$17,Очки!$O$18),2+H21-I21,IF(G21=2,12,13-H21)),0)</f>
        <v>0</v>
      </c>
      <c r="T21" s="200"/>
      <c r="U21" s="275"/>
      <c r="V21" s="204">
        <f ca="1">OFFSET(Очки!$A$3,L21,J21+QUOTIENT(MAX($C$32-11,0), 2)*4)</f>
        <v>7</v>
      </c>
      <c r="W21" s="200">
        <f ca="1">IF(L21&lt;K21,OFFSET(IF(OR($C$32=11,$C$32=12),Очки!$B$17,Очки!$O$18),2+K21-L21,IF(J21=2,12,13-K21)),0)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23</v>
      </c>
      <c r="AD21" s="131"/>
    </row>
    <row r="22" spans="1:30" ht="15.75" x14ac:dyDescent="0.25">
      <c r="A22" s="159">
        <f ca="1">RANK(AB22,AB$6:OFFSET(AB$6,0,0,COUNTA(B$6:B$31)))</f>
        <v>17</v>
      </c>
      <c r="B22" s="288" t="s">
        <v>94</v>
      </c>
      <c r="C22" s="150">
        <v>7.5</v>
      </c>
      <c r="D22" s="269">
        <v>2</v>
      </c>
      <c r="E22" s="270">
        <v>10</v>
      </c>
      <c r="F22" s="271">
        <v>6</v>
      </c>
      <c r="G22" s="272">
        <v>2</v>
      </c>
      <c r="H22" s="236">
        <v>4</v>
      </c>
      <c r="I22" s="270">
        <v>8</v>
      </c>
      <c r="J22" s="269">
        <v>2</v>
      </c>
      <c r="K22" s="270">
        <v>4</v>
      </c>
      <c r="L22" s="273">
        <v>6</v>
      </c>
      <c r="M22" s="284"/>
      <c r="N22" s="230">
        <f ca="1">OFFSET(Очки!$A$3,F22,D22+QUOTIENT(MAX($C$32-11,0), 2)*4)</f>
        <v>5.5</v>
      </c>
      <c r="O22" s="198">
        <f ca="1">IF(F22&lt;E22,OFFSET(IF(OR($C$32=11,$C$32=12),Очки!$B$17,Очки!$O$18),2+E22-F22,IF(D22=2,12,13-E22)),0)</f>
        <v>2.8</v>
      </c>
      <c r="P22" s="198"/>
      <c r="Q22" s="274"/>
      <c r="R22" s="230">
        <f ca="1">OFFSET(Очки!$A$3,I22,G22+QUOTIENT(MAX($C$32-11,0), 2)*4)</f>
        <v>4.5</v>
      </c>
      <c r="S22" s="198">
        <f ca="1">IF(I22&lt;H22,OFFSET(IF(OR($C$32=11,$C$32=12),Очки!$B$17,Очки!$O$18),2+H22-I22,IF(G22=2,12,13-H22)),0)</f>
        <v>0</v>
      </c>
      <c r="T22" s="198"/>
      <c r="U22" s="274"/>
      <c r="V22" s="230">
        <f ca="1">OFFSET(Очки!$A$3,L22,J22+QUOTIENT(MAX($C$32-11,0), 2)*4)</f>
        <v>5.5</v>
      </c>
      <c r="W22" s="198">
        <f ca="1">IF(L22&lt;K22,OFFSET(IF(OR($C$32=11,$C$32=12),Очки!$B$17,Очки!$O$18),2+K22-L22,IF(J22=2,12,13-K22)),0)</f>
        <v>0</v>
      </c>
      <c r="X22" s="198"/>
      <c r="Y22" s="199"/>
      <c r="Z22" s="138"/>
      <c r="AA22" s="139"/>
      <c r="AB22" s="194">
        <f t="shared" ca="1" si="0"/>
        <v>18.3</v>
      </c>
      <c r="AD22" s="131"/>
    </row>
    <row r="23" spans="1:30" ht="15.75" x14ac:dyDescent="0.25">
      <c r="A23" s="160">
        <f ca="1">RANK(AB23,AB$6:OFFSET(AB$6,0,0,COUNTA(B$6:B$31)))</f>
        <v>18</v>
      </c>
      <c r="B23" s="157" t="s">
        <v>76</v>
      </c>
      <c r="C23" s="151">
        <v>15</v>
      </c>
      <c r="D23" s="237">
        <v>2</v>
      </c>
      <c r="E23" s="238">
        <v>5</v>
      </c>
      <c r="F23" s="239">
        <v>10</v>
      </c>
      <c r="G23" s="235">
        <v>2</v>
      </c>
      <c r="H23" s="240">
        <v>8</v>
      </c>
      <c r="I23" s="238">
        <v>6</v>
      </c>
      <c r="J23" s="237">
        <v>2</v>
      </c>
      <c r="K23" s="238">
        <v>3</v>
      </c>
      <c r="L23" s="241">
        <v>6</v>
      </c>
      <c r="M23" s="285"/>
      <c r="N23" s="204">
        <f ca="1">OFFSET(Очки!$A$3,F23,D23+QUOTIENT(MAX($C$32-11,0), 2)*4)</f>
        <v>3.5</v>
      </c>
      <c r="O23" s="200">
        <f ca="1">IF(F23&lt;E23,OFFSET(IF(OR($C$32=11,$C$32=12),Очки!$B$17,Очки!$O$18),2+E23-F23,IF(D23=2,12,13-E23)),0)</f>
        <v>0</v>
      </c>
      <c r="P23" s="200"/>
      <c r="Q23" s="275"/>
      <c r="R23" s="204">
        <f ca="1">OFFSET(Очки!$A$3,I23,G23+QUOTIENT(MAX($C$32-11,0), 2)*4)</f>
        <v>5.5</v>
      </c>
      <c r="S23" s="200">
        <f ca="1">IF(I23&lt;H23,OFFSET(IF(OR($C$32=11,$C$32=12),Очки!$B$17,Очки!$O$18),2+H23-I23,IF(G23=2,12,13-H23)),0)</f>
        <v>1.4</v>
      </c>
      <c r="T23" s="200"/>
      <c r="U23" s="275"/>
      <c r="V23" s="204">
        <f ca="1">OFFSET(Очки!$A$3,L23,J23+QUOTIENT(MAX($C$32-11,0), 2)*4)</f>
        <v>5.5</v>
      </c>
      <c r="W23" s="200">
        <f ca="1">IF(L23&lt;K23,OFFSET(IF(OR($C$32=11,$C$32=12),Очки!$B$17,Очки!$O$18),2+K23-L23,IF(J23=2,12,13-K23)),0)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15.9</v>
      </c>
      <c r="AD23" s="131"/>
    </row>
    <row r="24" spans="1:30" ht="15.75" x14ac:dyDescent="0.25">
      <c r="A24" s="160">
        <f ca="1">RANK(AB24,AB$6:OFFSET(AB$6,0,0,COUNTA(B$6:B$31)))</f>
        <v>19</v>
      </c>
      <c r="B24" s="156" t="s">
        <v>58</v>
      </c>
      <c r="C24" s="231" t="s">
        <v>25</v>
      </c>
      <c r="D24" s="237">
        <v>2</v>
      </c>
      <c r="E24" s="238">
        <v>2</v>
      </c>
      <c r="F24" s="239">
        <v>7</v>
      </c>
      <c r="G24" s="235">
        <v>2</v>
      </c>
      <c r="H24" s="240">
        <v>9</v>
      </c>
      <c r="I24" s="238">
        <v>11</v>
      </c>
      <c r="J24" s="237">
        <v>2</v>
      </c>
      <c r="K24" s="238">
        <v>7</v>
      </c>
      <c r="L24" s="241">
        <v>5</v>
      </c>
      <c r="M24" s="285"/>
      <c r="N24" s="204">
        <f ca="1">OFFSET(Очки!$A$3,F24,D24+QUOTIENT(MAX($C$32-11,0), 2)*4)</f>
        <v>5</v>
      </c>
      <c r="O24" s="200">
        <f ca="1">IF(F24&lt;E24,OFFSET(IF(OR($C$32=11,$C$32=12),Очки!$B$17,Очки!$O$18),2+E24-F24,IF(D24=2,12,13-E24)),0)</f>
        <v>0</v>
      </c>
      <c r="P24" s="200"/>
      <c r="Q24" s="275"/>
      <c r="R24" s="204">
        <f ca="1">OFFSET(Очки!$A$3,I24,G24+QUOTIENT(MAX($C$32-11,0), 2)*4)</f>
        <v>3</v>
      </c>
      <c r="S24" s="200">
        <f ca="1">IF(I24&lt;H24,OFFSET(IF(OR($C$32=11,$C$32=12),Очки!$B$17,Очки!$O$18),2+H24-I24,IF(G24=2,12,13-H24)),0)</f>
        <v>0</v>
      </c>
      <c r="T24" s="200"/>
      <c r="U24" s="275"/>
      <c r="V24" s="204">
        <f ca="1">OFFSET(Очки!$A$3,L24,J24+QUOTIENT(MAX($C$32-11,0), 2)*4)</f>
        <v>6</v>
      </c>
      <c r="W24" s="200">
        <f ca="1">IF(L24&lt;K24,OFFSET(IF(OR($C$32=11,$C$32=12),Очки!$B$17,Очки!$O$18),2+K24-L24,IF(J24=2,12,13-K24)),0)</f>
        <v>1.4</v>
      </c>
      <c r="X24" s="200"/>
      <c r="Y24" s="201"/>
      <c r="Z24" s="140"/>
      <c r="AA24" s="141"/>
      <c r="AB24" s="195">
        <f t="shared" ca="1" si="0"/>
        <v>15.4</v>
      </c>
      <c r="AD24" s="131"/>
    </row>
    <row r="25" spans="1:30" ht="15.95" customHeight="1" x14ac:dyDescent="0.25">
      <c r="A25" s="160">
        <f ca="1">RANK(AB25,AB$6:OFFSET(AB$6,0,0,COUNTA(B$6:B$31)))</f>
        <v>20</v>
      </c>
      <c r="B25" s="302" t="s">
        <v>93</v>
      </c>
      <c r="C25" s="231"/>
      <c r="D25" s="237">
        <v>2</v>
      </c>
      <c r="E25" s="238">
        <v>9</v>
      </c>
      <c r="F25" s="239">
        <v>9</v>
      </c>
      <c r="G25" s="235">
        <v>2</v>
      </c>
      <c r="H25" s="240">
        <v>5</v>
      </c>
      <c r="I25" s="238">
        <v>4</v>
      </c>
      <c r="J25" s="237">
        <v>2</v>
      </c>
      <c r="K25" s="238">
        <v>9</v>
      </c>
      <c r="L25" s="241">
        <v>10</v>
      </c>
      <c r="M25" s="285"/>
      <c r="N25" s="204">
        <f ca="1">OFFSET(Очки!$A$3,F25,D25+QUOTIENT(MAX($C$32-11,0), 2)*4)</f>
        <v>4</v>
      </c>
      <c r="O25" s="200">
        <f ca="1">IF(F25&lt;E25,OFFSET(IF(OR($C$32=11,$C$32=12),Очки!$B$17,Очки!$O$18),2+E25-F25,IF(D25=2,12,13-E25)),0)</f>
        <v>0</v>
      </c>
      <c r="P25" s="200"/>
      <c r="Q25" s="275"/>
      <c r="R25" s="204">
        <f ca="1">OFFSET(Очки!$A$3,I25,G25+QUOTIENT(MAX($C$32-11,0), 2)*4)</f>
        <v>7</v>
      </c>
      <c r="S25" s="200">
        <f ca="1">IF(I25&lt;H25,OFFSET(IF(OR($C$32=11,$C$32=12),Очки!$B$17,Очки!$O$18),2+H25-I25,IF(G25=2,12,13-H25)),0)</f>
        <v>0.7</v>
      </c>
      <c r="T25" s="200"/>
      <c r="U25" s="275"/>
      <c r="V25" s="204">
        <f ca="1">OFFSET(Очки!$A$3,L25,J25+QUOTIENT(MAX($C$32-11,0), 2)*4)</f>
        <v>3.5</v>
      </c>
      <c r="W25" s="200">
        <f ca="1">IF(L25&lt;K25,OFFSET(IF(OR($C$32=11,$C$32=12),Очки!$B$17,Очки!$O$18),2+K25-L25,IF(J25=2,12,13-K25)),0)</f>
        <v>0</v>
      </c>
      <c r="X25" s="200"/>
      <c r="Y25" s="201"/>
      <c r="Z25" s="140"/>
      <c r="AA25" s="141"/>
      <c r="AB25" s="195">
        <f t="shared" ca="1" si="0"/>
        <v>15.2</v>
      </c>
      <c r="AD25" s="131"/>
    </row>
    <row r="26" spans="1:30" ht="15.95" customHeight="1" x14ac:dyDescent="0.25">
      <c r="A26" s="160">
        <f ca="1">RANK(AB26,AB$6:OFFSET(AB$6,0,0,COUNTA(B$6:B$31)))</f>
        <v>21</v>
      </c>
      <c r="B26" s="158" t="s">
        <v>95</v>
      </c>
      <c r="C26" s="231" t="s">
        <v>25</v>
      </c>
      <c r="D26" s="237">
        <v>2</v>
      </c>
      <c r="E26" s="238">
        <v>4</v>
      </c>
      <c r="F26" s="239">
        <v>4</v>
      </c>
      <c r="G26" s="235">
        <v>2</v>
      </c>
      <c r="H26" s="240">
        <v>7</v>
      </c>
      <c r="I26" s="238">
        <v>10</v>
      </c>
      <c r="J26" s="237">
        <v>2</v>
      </c>
      <c r="K26" s="238">
        <v>8</v>
      </c>
      <c r="L26" s="241">
        <v>9</v>
      </c>
      <c r="M26" s="285"/>
      <c r="N26" s="204">
        <f ca="1">OFFSET(Очки!$A$3,F26,D26+QUOTIENT(MAX($C$32-11,0), 2)*4)</f>
        <v>7</v>
      </c>
      <c r="O26" s="200">
        <f ca="1">IF(F26&lt;E26,OFFSET(IF(OR($C$32=11,$C$32=12),Очки!$B$17,Очки!$O$18),2+E26-F26,IF(D26=2,12,13-E26)),0)</f>
        <v>0</v>
      </c>
      <c r="P26" s="200"/>
      <c r="Q26" s="275"/>
      <c r="R26" s="204">
        <f ca="1">OFFSET(Очки!$A$3,I26,G26+QUOTIENT(MAX($C$32-11,0), 2)*4)</f>
        <v>3.5</v>
      </c>
      <c r="S26" s="200">
        <f ca="1">IF(I26&lt;H26,OFFSET(IF(OR($C$32=11,$C$32=12),Очки!$B$17,Очки!$O$18),2+H26-I26,IF(G26=2,12,13-H26)),0)</f>
        <v>0</v>
      </c>
      <c r="T26" s="200"/>
      <c r="U26" s="275"/>
      <c r="V26" s="204">
        <f ca="1">OFFSET(Очки!$A$3,L26,J26+QUOTIENT(MAX($C$32-11,0), 2)*4)</f>
        <v>4</v>
      </c>
      <c r="W26" s="200">
        <f ca="1">IF(L26&lt;K26,OFFSET(IF(OR($C$32=11,$C$32=12),Очки!$B$17,Очки!$O$18),2+K26-L26,IF(J26=2,12,13-K26)),0)</f>
        <v>0</v>
      </c>
      <c r="X26" s="200"/>
      <c r="Y26" s="201"/>
      <c r="Z26" s="140"/>
      <c r="AA26" s="141"/>
      <c r="AB26" s="195">
        <f t="shared" ca="1" si="0"/>
        <v>14.5</v>
      </c>
      <c r="AD26" s="131"/>
    </row>
    <row r="27" spans="1:30" ht="15.95" customHeight="1" x14ac:dyDescent="0.25">
      <c r="A27" s="160">
        <f ca="1">RANK(AB27,AB$6:OFFSET(AB$6,0,0,COUNTA(B$6:B$31)))</f>
        <v>22</v>
      </c>
      <c r="B27" s="156" t="s">
        <v>84</v>
      </c>
      <c r="C27" s="231">
        <v>7.5</v>
      </c>
      <c r="D27" s="237">
        <v>2</v>
      </c>
      <c r="E27" s="238">
        <v>3</v>
      </c>
      <c r="F27" s="239">
        <v>11</v>
      </c>
      <c r="G27" s="235">
        <v>2</v>
      </c>
      <c r="H27" s="240">
        <v>11</v>
      </c>
      <c r="I27" s="238">
        <v>9</v>
      </c>
      <c r="J27" s="234">
        <v>2</v>
      </c>
      <c r="K27" s="238">
        <v>11</v>
      </c>
      <c r="L27" s="241">
        <v>11</v>
      </c>
      <c r="M27" s="285"/>
      <c r="N27" s="204">
        <f ca="1">OFFSET(Очки!$A$3,F27,D27+QUOTIENT(MAX($C$32-11,0), 2)*4)</f>
        <v>3</v>
      </c>
      <c r="O27" s="200">
        <f ca="1">IF(F27&lt;E27,OFFSET(IF(OR($C$32=11,$C$32=12),Очки!$B$17,Очки!$O$18),2+E27-F27,IF(D27=2,12,13-E27)),0)</f>
        <v>0</v>
      </c>
      <c r="P27" s="200"/>
      <c r="Q27" s="275"/>
      <c r="R27" s="204">
        <f ca="1">OFFSET(Очки!$A$3,I27,G27+QUOTIENT(MAX($C$32-11,0), 2)*4)</f>
        <v>4</v>
      </c>
      <c r="S27" s="200">
        <f ca="1">IF(I27&lt;H27,OFFSET(IF(OR($C$32=11,$C$32=12),Очки!$B$17,Очки!$O$18),2+H27-I27,IF(G27=2,12,13-H27)),0)</f>
        <v>1.4</v>
      </c>
      <c r="T27" s="200"/>
      <c r="U27" s="275"/>
      <c r="V27" s="204">
        <f ca="1">OFFSET(Очки!$A$3,L27,J27+QUOTIENT(MAX($C$32-11,0), 2)*4)</f>
        <v>3</v>
      </c>
      <c r="W27" s="200">
        <f ca="1">IF(L27&lt;K27,OFFSET(IF(OR($C$32=11,$C$32=12),Очки!$B$17,Очки!$O$18),2+K27-L27,IF(J27=2,12,13-K27)),0)</f>
        <v>0</v>
      </c>
      <c r="X27" s="200"/>
      <c r="Y27" s="201"/>
      <c r="Z27" s="140"/>
      <c r="AA27" s="141"/>
      <c r="AB27" s="195">
        <f t="shared" ca="1" si="0"/>
        <v>11.4</v>
      </c>
      <c r="AD27" s="131"/>
    </row>
    <row r="28" spans="1:30" ht="15.95" hidden="1" customHeight="1" x14ac:dyDescent="0.25">
      <c r="A28" s="160" t="e">
        <f ca="1">RANK(AB28,AB$6:OFFSET(AB$6,0,0,COUNTA(B$6:B$31)))</f>
        <v>#N/A</v>
      </c>
      <c r="B28" s="161"/>
      <c r="C28" s="231"/>
      <c r="D28" s="237"/>
      <c r="E28" s="238"/>
      <c r="F28" s="239"/>
      <c r="G28" s="235"/>
      <c r="H28" s="240"/>
      <c r="I28" s="238"/>
      <c r="J28" s="234"/>
      <c r="K28" s="238"/>
      <c r="L28" s="241"/>
      <c r="M28" s="285"/>
      <c r="N28" s="204" t="str">
        <f ca="1">OFFSET(Очки!$A$3,F28,D28+QUOTIENT(MAX($C$32-11,0), 2)*4)</f>
        <v>Место</v>
      </c>
      <c r="O28" s="200">
        <f ca="1">IF(F28&lt;E28,OFFSET(IF(OR($C$32=11,$C$32=12),Очки!$B$17,Очки!$O$18),2+E28-F28,IF(D28=2,12,13-E28)),0)</f>
        <v>0</v>
      </c>
      <c r="P28" s="200"/>
      <c r="Q28" s="275"/>
      <c r="R28" s="204" t="str">
        <f ca="1">OFFSET(Очки!$A$3,I28,G28+QUOTIENT(MAX($C$32-11,0), 2)*4)</f>
        <v>Место</v>
      </c>
      <c r="S28" s="200">
        <f ca="1">IF(I28&lt;H28,OFFSET(IF(OR($C$32=11,$C$32=12),Очки!$B$17,Очки!$O$18),2+H28-I28,IF(G28=2,12,13-H28)),0)</f>
        <v>0</v>
      </c>
      <c r="T28" s="200"/>
      <c r="U28" s="275"/>
      <c r="V28" s="204" t="str">
        <f ca="1">OFFSET(Очки!$A$3,L28,J28+QUOTIENT(MAX($C$32-11,0), 2)*4)</f>
        <v>Место</v>
      </c>
      <c r="W28" s="200">
        <f ca="1">IF(L28&lt;K28,OFFSET(IF(OR($C$32=11,$C$32=12),Очки!$B$17,Очки!$O$18),2+K28-L28,IF(J28=2,12,13-K28)),0)</f>
        <v>0</v>
      </c>
      <c r="X28" s="200"/>
      <c r="Y28" s="201"/>
      <c r="Z28" s="140"/>
      <c r="AA28" s="141"/>
      <c r="AB28" s="195">
        <f t="shared" ref="AB28:AB31" ca="1" si="1">SUM(M28:Y28)</f>
        <v>0</v>
      </c>
      <c r="AD28" s="131"/>
    </row>
    <row r="29" spans="1:30" ht="15.95" hidden="1" customHeight="1" x14ac:dyDescent="0.25">
      <c r="A29" s="160" t="e">
        <f ca="1">RANK(AB29,AB$6:OFFSET(AB$6,0,0,COUNTA(B$6:B$31)))</f>
        <v>#N/A</v>
      </c>
      <c r="B29" s="163"/>
      <c r="C29" s="231"/>
      <c r="D29" s="237"/>
      <c r="E29" s="238"/>
      <c r="F29" s="239"/>
      <c r="G29" s="235"/>
      <c r="H29" s="240"/>
      <c r="I29" s="238"/>
      <c r="J29" s="237"/>
      <c r="K29" s="238"/>
      <c r="L29" s="241"/>
      <c r="M29" s="285"/>
      <c r="N29" s="204" t="str">
        <f ca="1">OFFSET(Очки!$A$3,F29,D29+QUOTIENT(MAX($C$32-11,0), 2)*4)</f>
        <v>Место</v>
      </c>
      <c r="O29" s="200">
        <f ca="1">IF(F29&lt;E29,OFFSET(IF(OR($C$32=11,$C$32=12),Очки!$B$17,Очки!$O$18),2+E29-F29,IF(D29=2,12,13-E29)),0)</f>
        <v>0</v>
      </c>
      <c r="P29" s="200"/>
      <c r="Q29" s="275"/>
      <c r="R29" s="204" t="str">
        <f ca="1">OFFSET(Очки!$A$3,I29,G29+QUOTIENT(MAX($C$32-11,0), 2)*4)</f>
        <v>Место</v>
      </c>
      <c r="S29" s="200">
        <f ca="1">IF(I29&lt;H29,OFFSET(IF(OR($C$32=11,$C$32=12),Очки!$B$17,Очки!$O$18),2+H29-I29,IF(G29=2,12,13-H29)),0)</f>
        <v>0</v>
      </c>
      <c r="T29" s="200"/>
      <c r="U29" s="275"/>
      <c r="V29" s="204" t="str">
        <f ca="1">OFFSET(Очки!$A$3,L29,J29+QUOTIENT(MAX($C$32-11,0), 2)*4)</f>
        <v>Место</v>
      </c>
      <c r="W29" s="200">
        <f ca="1">IF(L29&lt;K29,OFFSET(IF(OR($C$32=11,$C$32=12),Очки!$B$17,Очки!$O$18),2+K29-L29,IF(J29=2,12,13-K29)),0)</f>
        <v>0</v>
      </c>
      <c r="X29" s="200"/>
      <c r="Y29" s="201"/>
      <c r="Z29" s="140"/>
      <c r="AA29" s="141"/>
      <c r="AB29" s="195">
        <f t="shared" ca="1" si="1"/>
        <v>0</v>
      </c>
      <c r="AD29" s="131"/>
    </row>
    <row r="30" spans="1:30" ht="15.95" hidden="1" customHeight="1" x14ac:dyDescent="0.25">
      <c r="A30" s="160" t="e">
        <f ca="1">RANK(AB30,AB$6:OFFSET(AB$6,0,0,COUNTA(B$6:B$31)))</f>
        <v>#N/A</v>
      </c>
      <c r="B30" s="162"/>
      <c r="C30" s="232"/>
      <c r="D30" s="242"/>
      <c r="E30" s="243"/>
      <c r="F30" s="244"/>
      <c r="G30" s="235"/>
      <c r="H30" s="245"/>
      <c r="I30" s="243"/>
      <c r="J30" s="234"/>
      <c r="K30" s="243"/>
      <c r="L30" s="246"/>
      <c r="M30" s="285"/>
      <c r="N30" s="204" t="str">
        <f ca="1">OFFSET(Очки!$A$3,F30,D30+QUOTIENT(MAX($C$32-11,0), 2)*4)</f>
        <v>Место</v>
      </c>
      <c r="O30" s="200">
        <f ca="1">IF(F30&lt;E30,OFFSET(IF(OR($C$32=11,$C$32=12),Очки!$B$17,Очки!$O$18),2+E30-F30,IF(D30=2,12,13-E30)),0)</f>
        <v>0</v>
      </c>
      <c r="P30" s="200"/>
      <c r="Q30" s="275"/>
      <c r="R30" s="204" t="str">
        <f ca="1">OFFSET(Очки!$A$3,I30,G30+QUOTIENT(MAX($C$32-11,0), 2)*4)</f>
        <v>Место</v>
      </c>
      <c r="S30" s="200">
        <f ca="1">IF(I30&lt;H30,OFFSET(IF(OR($C$32=11,$C$32=12),Очки!$B$17,Очки!$O$18),2+H30-I30,IF(G30=2,12,13-H30)),0)</f>
        <v>0</v>
      </c>
      <c r="T30" s="200"/>
      <c r="U30" s="275"/>
      <c r="V30" s="204" t="str">
        <f ca="1">OFFSET(Очки!$A$3,L30,J30+QUOTIENT(MAX($C$32-11,0), 2)*4)</f>
        <v>Место</v>
      </c>
      <c r="W30" s="200">
        <f ca="1">IF(L30&lt;K30,OFFSET(IF(OR($C$32=11,$C$32=12),Очки!$B$17,Очки!$O$18),2+K30-L30,IF(J30=2,12,13-K30)),0)</f>
        <v>0</v>
      </c>
      <c r="X30" s="200"/>
      <c r="Y30" s="201"/>
      <c r="Z30" s="142"/>
      <c r="AA30" s="143"/>
      <c r="AB30" s="196">
        <f t="shared" ca="1" si="1"/>
        <v>0</v>
      </c>
      <c r="AD30" s="131"/>
    </row>
    <row r="31" spans="1:30" ht="15.95" hidden="1" customHeight="1" thickBot="1" x14ac:dyDescent="0.3">
      <c r="A31" s="164" t="e">
        <f ca="1">RANK(AB31,AB$6:OFFSET(AB$6,0,0,COUNTA(B$6:B$31)))</f>
        <v>#N/A</v>
      </c>
      <c r="B31" s="165"/>
      <c r="C31" s="233"/>
      <c r="D31" s="205"/>
      <c r="E31" s="147"/>
      <c r="F31" s="203"/>
      <c r="G31" s="146"/>
      <c r="H31" s="202"/>
      <c r="I31" s="147"/>
      <c r="J31" s="205"/>
      <c r="K31" s="147"/>
      <c r="L31" s="166"/>
      <c r="M31" s="286"/>
      <c r="N31" s="205" t="str">
        <f ca="1">OFFSET(Очки!$A$3,F31,D31+QUOTIENT(MAX($C$32-11,0), 2)*4)</f>
        <v>Место</v>
      </c>
      <c r="O31" s="202">
        <f ca="1">IF(F31&lt;E31,OFFSET(IF(OR($C$32=11,$C$32=12),Очки!$B$17,Очки!$O$18),2+E31-F31,IF(D31=2,12,13-E31)),0)</f>
        <v>0</v>
      </c>
      <c r="P31" s="202"/>
      <c r="Q31" s="166"/>
      <c r="R31" s="205" t="str">
        <f ca="1">OFFSET(Очки!$A$3,I31,G31+QUOTIENT(MAX($C$32-11,0), 2)*4)</f>
        <v>Место</v>
      </c>
      <c r="S31" s="202">
        <f ca="1">IF(I31&lt;H31,OFFSET(IF(OR($C$32=11,$C$32=12),Очки!$B$17,Очки!$O$18),2+H31-I31,IF(G31=2,12,13-H31)),0)</f>
        <v>0</v>
      </c>
      <c r="T31" s="202"/>
      <c r="U31" s="166"/>
      <c r="V31" s="205" t="str">
        <f ca="1">OFFSET(Очки!$A$3,L31,J31+QUOTIENT(MAX($C$32-11,0), 2)*4)</f>
        <v>Место</v>
      </c>
      <c r="W31" s="202">
        <f ca="1">IF(L31&lt;K31,OFFSET(IF(OR($C$32=11,$C$32=12),Очки!$B$17,Очки!$O$18),2+K31-L31,IF(J31=2,12,13-K31)),0)</f>
        <v>0</v>
      </c>
      <c r="X31" s="202"/>
      <c r="Y31" s="203"/>
      <c r="Z31" s="140"/>
      <c r="AA31" s="141"/>
      <c r="AB31" s="197">
        <f t="shared" ca="1" si="1"/>
        <v>0</v>
      </c>
      <c r="AD31" s="131"/>
    </row>
    <row r="32" spans="1:30" ht="15.95" customHeight="1" x14ac:dyDescent="0.2">
      <c r="B32" s="131" t="s">
        <v>43</v>
      </c>
      <c r="C32" s="131">
        <f>COUNTA(B6:B31)</f>
        <v>22</v>
      </c>
    </row>
    <row r="33" spans="12:28" ht="15.95" customHeight="1" x14ac:dyDescent="0.2"/>
    <row r="34" spans="12:28" ht="15.95" customHeight="1" x14ac:dyDescent="0.25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95" customHeight="1" x14ac:dyDescent="0.2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95" customHeight="1" x14ac:dyDescent="0.2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95" customHeight="1" x14ac:dyDescent="0.2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 x14ac:dyDescent="0.2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 x14ac:dyDescent="0.2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 x14ac:dyDescent="0.2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 x14ac:dyDescent="0.2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 x14ac:dyDescent="0.2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 x14ac:dyDescent="0.2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 x14ac:dyDescent="0.2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 x14ac:dyDescent="0.2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 x14ac:dyDescent="0.2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 x14ac:dyDescent="0.2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 x14ac:dyDescent="0.2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 x14ac:dyDescent="0.2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 x14ac:dyDescent="0.2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 x14ac:dyDescent="0.2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 x14ac:dyDescent="0.2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 x14ac:dyDescent="0.2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 x14ac:dyDescent="0.2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 x14ac:dyDescent="0.2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 x14ac:dyDescent="0.2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 x14ac:dyDescent="0.2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 x14ac:dyDescent="0.2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 x14ac:dyDescent="0.2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 x14ac:dyDescent="0.2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 x14ac:dyDescent="0.2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  <row r="62" spans="12:28" ht="15.75" x14ac:dyDescent="0.25"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</row>
    <row r="63" spans="12:28" ht="15.75" x14ac:dyDescent="0.25"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</row>
    <row r="64" spans="12:28" ht="15.75" x14ac:dyDescent="0.25"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</row>
  </sheetData>
  <sortState ref="A6:AB27">
    <sortCondition descending="1" ref="AB6:AB2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1">
    <cfRule type="expression" dxfId="11" priority="3">
      <formula>AND(E6&gt;F6,O6=0)</formula>
    </cfRule>
  </conditionalFormatting>
  <conditionalFormatting sqref="S6:S31">
    <cfRule type="expression" dxfId="10" priority="2">
      <formula>AND(H6&gt;I6,S6=0)</formula>
    </cfRule>
  </conditionalFormatting>
  <conditionalFormatting sqref="W6:W31">
    <cfRule type="expression" dxfId="9" priority="1">
      <formula>AND(K6&gt;L6,W6=0)</formula>
    </cfRule>
  </conditionalFormatting>
  <pageMargins left="0.25" right="0.25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X10" sqref="X10"/>
    </sheetView>
  </sheetViews>
  <sheetFormatPr defaultColWidth="8.85546875" defaultRowHeight="15" x14ac:dyDescent="0.2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 x14ac:dyDescent="0.2">
      <c r="A1" s="366" t="s">
        <v>105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1:31" ht="13.5" customHeight="1" thickBot="1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131"/>
      <c r="AD2" s="131"/>
      <c r="AE2" s="131"/>
    </row>
    <row r="3" spans="1:31" s="135" customFormat="1" ht="16.5" thickBot="1" x14ac:dyDescent="0.3">
      <c r="A3" s="368" t="s">
        <v>21</v>
      </c>
      <c r="B3" s="371" t="s">
        <v>22</v>
      </c>
      <c r="C3" s="132"/>
      <c r="D3" s="374">
        <v>1</v>
      </c>
      <c r="E3" s="375"/>
      <c r="F3" s="376"/>
      <c r="G3" s="374">
        <v>2</v>
      </c>
      <c r="H3" s="375"/>
      <c r="I3" s="376"/>
      <c r="J3" s="377">
        <v>3</v>
      </c>
      <c r="K3" s="378"/>
      <c r="L3" s="379"/>
      <c r="M3" s="380" t="s">
        <v>2</v>
      </c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2"/>
      <c r="AA3" s="133">
        <f>SUM(M3:Z3)</f>
        <v>0</v>
      </c>
      <c r="AB3" s="383" t="s">
        <v>23</v>
      </c>
      <c r="AC3" s="134"/>
      <c r="AD3" s="134"/>
      <c r="AE3" s="134"/>
    </row>
    <row r="4" spans="1:31" s="135" customFormat="1" ht="16.5" customHeight="1" thickBot="1" x14ac:dyDescent="0.3">
      <c r="A4" s="369"/>
      <c r="B4" s="372"/>
      <c r="C4" s="385" t="s">
        <v>24</v>
      </c>
      <c r="D4" s="358" t="s">
        <v>30</v>
      </c>
      <c r="E4" s="360" t="s">
        <v>32</v>
      </c>
      <c r="F4" s="362" t="s">
        <v>33</v>
      </c>
      <c r="G4" s="358" t="s">
        <v>30</v>
      </c>
      <c r="H4" s="360" t="s">
        <v>32</v>
      </c>
      <c r="I4" s="362" t="s">
        <v>33</v>
      </c>
      <c r="J4" s="358" t="s">
        <v>30</v>
      </c>
      <c r="K4" s="360" t="s">
        <v>32</v>
      </c>
      <c r="L4" s="362" t="s">
        <v>33</v>
      </c>
      <c r="M4" s="364" t="s">
        <v>31</v>
      </c>
      <c r="N4" s="356">
        <v>1</v>
      </c>
      <c r="O4" s="357"/>
      <c r="P4" s="357"/>
      <c r="Q4" s="357"/>
      <c r="R4" s="356">
        <v>2</v>
      </c>
      <c r="S4" s="357"/>
      <c r="T4" s="357"/>
      <c r="U4" s="357"/>
      <c r="V4" s="356">
        <v>3</v>
      </c>
      <c r="W4" s="357"/>
      <c r="X4" s="357"/>
      <c r="Y4" s="357"/>
      <c r="Z4" s="148"/>
      <c r="AA4" s="133"/>
      <c r="AB4" s="384"/>
      <c r="AC4" s="134"/>
      <c r="AD4" s="134"/>
      <c r="AE4" s="134"/>
    </row>
    <row r="5" spans="1:31" s="137" customFormat="1" ht="33" customHeight="1" thickBot="1" x14ac:dyDescent="0.3">
      <c r="A5" s="370"/>
      <c r="B5" s="373"/>
      <c r="C5" s="386"/>
      <c r="D5" s="359"/>
      <c r="E5" s="361"/>
      <c r="F5" s="363"/>
      <c r="G5" s="359"/>
      <c r="H5" s="361"/>
      <c r="I5" s="363"/>
      <c r="J5" s="359"/>
      <c r="K5" s="361"/>
      <c r="L5" s="363"/>
      <c r="M5" s="365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84"/>
      <c r="AC5" s="136"/>
      <c r="AD5" s="136"/>
      <c r="AE5" s="136"/>
    </row>
    <row r="6" spans="1:31" ht="15.75" x14ac:dyDescent="0.25">
      <c r="A6" s="159">
        <f ca="1">RANK(AB6,AB$6:OFFSET(AB$6,0,0,COUNTA(B$6:B$28)))</f>
        <v>1</v>
      </c>
      <c r="B6" s="336" t="s">
        <v>50</v>
      </c>
      <c r="C6" s="150">
        <v>7.5</v>
      </c>
      <c r="D6" s="269">
        <v>1</v>
      </c>
      <c r="E6" s="270">
        <v>7</v>
      </c>
      <c r="F6" s="271">
        <v>5</v>
      </c>
      <c r="G6" s="272">
        <v>1</v>
      </c>
      <c r="H6" s="236">
        <v>3</v>
      </c>
      <c r="I6" s="270">
        <v>1</v>
      </c>
      <c r="J6" s="269">
        <v>1</v>
      </c>
      <c r="K6" s="270">
        <v>5</v>
      </c>
      <c r="L6" s="273">
        <v>4</v>
      </c>
      <c r="M6" s="284">
        <v>2.5</v>
      </c>
      <c r="N6" s="230">
        <f ca="1">OFFSET(Очки!$A$3,F6,D6+QUOTIENT(MAX($C$29-11,0), 2)*4)</f>
        <v>12</v>
      </c>
      <c r="O6" s="198">
        <f ca="1">IF(F6&lt;E6,OFFSET(IF(OR($C$29=11,$C$29=12),Очки!$B$17,Очки!$O$18),2+E6-F6,IF(D6=2,12,13-E6)),0)</f>
        <v>2.1</v>
      </c>
      <c r="P6" s="198">
        <v>0.5</v>
      </c>
      <c r="Q6" s="274"/>
      <c r="R6" s="230">
        <f ca="1">OFFSET(Очки!$A$3,I6,G6+QUOTIENT(MAX($C$29-11,0), 2)*4)</f>
        <v>16</v>
      </c>
      <c r="S6" s="198">
        <f ca="1">IF(I6&lt;H6,OFFSET(IF(OR($C$29=11,$C$29=12),Очки!$B$17,Очки!$O$18),2+H6-I6,IF(G6=2,12,13-H6)),0)</f>
        <v>1.4</v>
      </c>
      <c r="T6" s="198">
        <v>1.5</v>
      </c>
      <c r="U6" s="274"/>
      <c r="V6" s="230">
        <f ca="1">OFFSET(Очки!$A$3,L6,J6+QUOTIENT(MAX($C$29-11,0), 2)*4)</f>
        <v>13</v>
      </c>
      <c r="W6" s="198">
        <f ca="1">IF(L6&lt;K6,OFFSET(IF(OR($C$29=11,$C$29=12),Очки!$B$17,Очки!$O$18),2+K6-L6,IF(J6=2,12,13-K6)),0)</f>
        <v>0.9</v>
      </c>
      <c r="X6" s="198">
        <v>2.5</v>
      </c>
      <c r="Y6" s="199"/>
      <c r="Z6" s="138"/>
      <c r="AA6" s="139"/>
      <c r="AB6" s="194">
        <f t="shared" ref="AB6:AB24" ca="1" si="0">SUM(M6:Y6)</f>
        <v>52.4</v>
      </c>
      <c r="AC6" s="131"/>
      <c r="AD6" s="131"/>
      <c r="AE6" s="131"/>
    </row>
    <row r="7" spans="1:31" ht="15.75" x14ac:dyDescent="0.25">
      <c r="A7" s="160">
        <f ca="1">RANK(AB7,AB$6:OFFSET(AB$6,0,0,COUNTA(B$6:B$28)))</f>
        <v>2</v>
      </c>
      <c r="B7" s="156" t="s">
        <v>52</v>
      </c>
      <c r="C7" s="151" t="s">
        <v>25</v>
      </c>
      <c r="D7" s="237">
        <v>1</v>
      </c>
      <c r="E7" s="238">
        <v>5</v>
      </c>
      <c r="F7" s="239">
        <v>6</v>
      </c>
      <c r="G7" s="235">
        <v>1</v>
      </c>
      <c r="H7" s="240">
        <v>7</v>
      </c>
      <c r="I7" s="238">
        <v>5</v>
      </c>
      <c r="J7" s="237">
        <v>1</v>
      </c>
      <c r="K7" s="238">
        <v>7</v>
      </c>
      <c r="L7" s="241">
        <v>6</v>
      </c>
      <c r="M7" s="285">
        <v>1.5</v>
      </c>
      <c r="N7" s="204">
        <f ca="1">OFFSET(Очки!$A$3,F7,D7+QUOTIENT(MAX($C$29-11,0), 2)*4)</f>
        <v>11.5</v>
      </c>
      <c r="O7" s="200">
        <f ca="1">IF(F7&lt;E7,OFFSET(IF(OR($C$29=11,$C$29=12),Очки!$B$17,Очки!$O$18),2+E7-F7,IF(D7=2,12,13-E7)),0)</f>
        <v>0</v>
      </c>
      <c r="P7" s="200">
        <v>2.5</v>
      </c>
      <c r="Q7" s="275"/>
      <c r="R7" s="204">
        <f ca="1">OFFSET(Очки!$A$3,I7,G7+QUOTIENT(MAX($C$29-11,0), 2)*4)</f>
        <v>12</v>
      </c>
      <c r="S7" s="200">
        <f ca="1">IF(I7&lt;H7,OFFSET(IF(OR($C$29=11,$C$29=12),Очки!$B$17,Очки!$O$18),2+H7-I7,IF(G7=2,12,13-H7)),0)</f>
        <v>2.1</v>
      </c>
      <c r="T7" s="200">
        <v>2.5</v>
      </c>
      <c r="U7" s="275"/>
      <c r="V7" s="204">
        <f ca="1">OFFSET(Очки!$A$3,L7,J7+QUOTIENT(MAX($C$29-11,0), 2)*4)</f>
        <v>11.5</v>
      </c>
      <c r="W7" s="200">
        <f ca="1">IF(L7&lt;K7,OFFSET(IF(OR($C$29=11,$C$29=12),Очки!$B$17,Очки!$O$18),2+K7-L7,IF(J7=2,12,13-K7)),0)</f>
        <v>1.1000000000000001</v>
      </c>
      <c r="X7" s="200">
        <v>1.5</v>
      </c>
      <c r="Y7" s="201"/>
      <c r="Z7" s="140"/>
      <c r="AA7" s="141"/>
      <c r="AB7" s="195">
        <f t="shared" ca="1" si="0"/>
        <v>46.2</v>
      </c>
      <c r="AC7" s="131"/>
      <c r="AD7" s="131"/>
      <c r="AE7" s="131"/>
    </row>
    <row r="8" spans="1:31" ht="15.75" x14ac:dyDescent="0.25">
      <c r="A8" s="160">
        <f ca="1">RANK(AB8,AB$6:OFFSET(AB$6,0,0,COUNTA(B$6:B$28)))</f>
        <v>3</v>
      </c>
      <c r="B8" s="156" t="s">
        <v>73</v>
      </c>
      <c r="C8" s="151">
        <v>10</v>
      </c>
      <c r="D8" s="237">
        <v>1</v>
      </c>
      <c r="E8" s="238">
        <v>3</v>
      </c>
      <c r="F8" s="239">
        <v>2</v>
      </c>
      <c r="G8" s="235">
        <v>1</v>
      </c>
      <c r="H8" s="240">
        <v>5</v>
      </c>
      <c r="I8" s="238">
        <v>6</v>
      </c>
      <c r="J8" s="237">
        <v>1</v>
      </c>
      <c r="K8" s="238">
        <v>2</v>
      </c>
      <c r="L8" s="241">
        <v>2</v>
      </c>
      <c r="M8" s="285">
        <v>0.5</v>
      </c>
      <c r="N8" s="204">
        <f ca="1">OFFSET(Очки!$A$3,F8,D8+QUOTIENT(MAX($C$29-11,0), 2)*4)</f>
        <v>15</v>
      </c>
      <c r="O8" s="200">
        <f ca="1">IF(F8&lt;E8,OFFSET(IF(OR($C$29=11,$C$29=12),Очки!$B$17,Очки!$O$18),2+E8-F8,IF(D8=2,12,13-E8)),0)</f>
        <v>0.7</v>
      </c>
      <c r="P8" s="200">
        <v>1.5</v>
      </c>
      <c r="Q8" s="275"/>
      <c r="R8" s="204">
        <f ca="1">OFFSET(Очки!$A$3,I8,G8+QUOTIENT(MAX($C$29-11,0), 2)*4)</f>
        <v>11.5</v>
      </c>
      <c r="S8" s="200">
        <f ca="1">IF(I8&lt;H8,OFFSET(IF(OR($C$29=11,$C$29=12),Очки!$B$17,Очки!$O$18),2+H8-I8,IF(G8=2,12,13-H8)),0)</f>
        <v>0</v>
      </c>
      <c r="T8" s="200"/>
      <c r="U8" s="275"/>
      <c r="V8" s="204">
        <f ca="1">OFFSET(Очки!$A$3,L8,J8+QUOTIENT(MAX($C$29-11,0), 2)*4)</f>
        <v>15</v>
      </c>
      <c r="W8" s="200">
        <f ca="1">IF(L8&lt;K8,OFFSET(IF(OR($C$29=11,$C$29=12),Очки!$B$17,Очки!$O$18),2+K8-L8,IF(J8=2,12,13-K8)),0)</f>
        <v>0</v>
      </c>
      <c r="X8" s="200">
        <v>1</v>
      </c>
      <c r="Y8" s="201"/>
      <c r="Z8" s="140"/>
      <c r="AA8" s="141"/>
      <c r="AB8" s="195">
        <f t="shared" ca="1" si="0"/>
        <v>45.2</v>
      </c>
      <c r="AC8" s="131"/>
      <c r="AD8" s="131"/>
      <c r="AE8" s="131"/>
    </row>
    <row r="9" spans="1:31" ht="15.75" x14ac:dyDescent="0.25">
      <c r="A9" s="160">
        <f ca="1">RANK(AB9,AB$6:OFFSET(AB$6,0,0,COUNTA(B$6:B$28)))</f>
        <v>4</v>
      </c>
      <c r="B9" s="156" t="s">
        <v>48</v>
      </c>
      <c r="C9" s="151">
        <v>12.5</v>
      </c>
      <c r="D9" s="237">
        <v>1</v>
      </c>
      <c r="E9" s="238">
        <v>1</v>
      </c>
      <c r="F9" s="239">
        <v>1</v>
      </c>
      <c r="G9" s="235">
        <v>1</v>
      </c>
      <c r="H9" s="240">
        <v>1</v>
      </c>
      <c r="I9" s="238">
        <v>2</v>
      </c>
      <c r="J9" s="237">
        <v>2</v>
      </c>
      <c r="K9" s="238">
        <v>3</v>
      </c>
      <c r="L9" s="241">
        <v>1</v>
      </c>
      <c r="M9" s="285"/>
      <c r="N9" s="204">
        <f ca="1">OFFSET(Очки!$A$3,F9,D9+QUOTIENT(MAX($C$29-11,0), 2)*4)</f>
        <v>16</v>
      </c>
      <c r="O9" s="200">
        <f ca="1">IF(F9&lt;E9,OFFSET(IF(OR($C$29=11,$C$29=12),Очки!$B$17,Очки!$O$18),2+E9-F9,IF(D9=2,12,13-E9)),0)</f>
        <v>0</v>
      </c>
      <c r="P9" s="200"/>
      <c r="Q9" s="275"/>
      <c r="R9" s="204">
        <f ca="1">OFFSET(Очки!$A$3,I9,G9+QUOTIENT(MAX($C$29-11,0), 2)*4)</f>
        <v>15</v>
      </c>
      <c r="S9" s="200">
        <f ca="1">IF(I9&lt;H9,OFFSET(IF(OR($C$29=11,$C$29=12),Очки!$B$17,Очки!$O$18),2+H9-I9,IF(G9=2,12,13-H9)),0)</f>
        <v>0</v>
      </c>
      <c r="T9" s="200"/>
      <c r="U9" s="275"/>
      <c r="V9" s="204">
        <f ca="1">OFFSET(Очки!$A$3,L9,J9+QUOTIENT(MAX($C$29-11,0), 2)*4)</f>
        <v>12</v>
      </c>
      <c r="W9" s="200">
        <f ca="1">IF(L9&lt;K9,OFFSET(IF(OR($C$29=11,$C$29=12),Очки!$B$17,Очки!$O$18),2+K9-L9,IF(J9=2,12,13-K9)),0)</f>
        <v>1.4</v>
      </c>
      <c r="X9" s="200"/>
      <c r="Y9" s="201"/>
      <c r="Z9" s="140"/>
      <c r="AA9" s="141"/>
      <c r="AB9" s="195">
        <f t="shared" ca="1" si="0"/>
        <v>44.4</v>
      </c>
      <c r="AC9" s="131"/>
      <c r="AD9" s="131"/>
      <c r="AE9" s="131"/>
    </row>
    <row r="10" spans="1:31" ht="15.75" x14ac:dyDescent="0.25">
      <c r="A10" s="160">
        <f ca="1">RANK(AB10,AB$6:OFFSET(AB$6,0,0,COUNTA(B$6:B$28)))</f>
        <v>5</v>
      </c>
      <c r="B10" s="156" t="s">
        <v>45</v>
      </c>
      <c r="C10" s="151" t="s">
        <v>25</v>
      </c>
      <c r="D10" s="237">
        <v>1</v>
      </c>
      <c r="E10" s="238">
        <v>6</v>
      </c>
      <c r="F10" s="239">
        <v>4</v>
      </c>
      <c r="G10" s="235">
        <v>1</v>
      </c>
      <c r="H10" s="240">
        <v>6</v>
      </c>
      <c r="I10" s="238">
        <v>3</v>
      </c>
      <c r="J10" s="237">
        <v>1</v>
      </c>
      <c r="K10" s="238">
        <v>6</v>
      </c>
      <c r="L10" s="241">
        <v>7</v>
      </c>
      <c r="M10" s="285">
        <v>2</v>
      </c>
      <c r="N10" s="204">
        <f ca="1">OFFSET(Очки!$A$3,F10,D10+QUOTIENT(MAX($C$29-11,0), 2)*4)</f>
        <v>13</v>
      </c>
      <c r="O10" s="200">
        <f ca="1">IF(F10&lt;E10,OFFSET(IF(OR($C$29=11,$C$29=12),Очки!$B$17,Очки!$O$18),2+E10-F10,IF(D10=2,12,13-E10)),0)</f>
        <v>1.9</v>
      </c>
      <c r="P10" s="200">
        <v>2</v>
      </c>
      <c r="Q10" s="275"/>
      <c r="R10" s="204">
        <f ca="1">OFFSET(Очки!$A$3,I10,G10+QUOTIENT(MAX($C$29-11,0), 2)*4)</f>
        <v>14</v>
      </c>
      <c r="S10" s="200">
        <f ca="1">IF(I10&lt;H10,OFFSET(IF(OR($C$29=11,$C$29=12),Очки!$B$17,Очки!$O$18),2+H10-I10,IF(G10=2,12,13-H10)),0)</f>
        <v>2.7</v>
      </c>
      <c r="T10" s="200">
        <v>2</v>
      </c>
      <c r="U10" s="275">
        <v>-8</v>
      </c>
      <c r="V10" s="204">
        <f ca="1">OFFSET(Очки!$A$3,L10,J10+QUOTIENT(MAX($C$29-11,0), 2)*4)</f>
        <v>11</v>
      </c>
      <c r="W10" s="200">
        <f ca="1">IF(L10&lt;K10,OFFSET(IF(OR($C$29=11,$C$29=12),Очки!$B$17,Очки!$O$18),2+K10-L10,IF(J10=2,12,13-K10)),0)</f>
        <v>0</v>
      </c>
      <c r="X10" s="200">
        <v>0.5</v>
      </c>
      <c r="Y10" s="201"/>
      <c r="Z10" s="140"/>
      <c r="AA10" s="141"/>
      <c r="AB10" s="195">
        <f t="shared" ca="1" si="0"/>
        <v>41.1</v>
      </c>
      <c r="AC10" s="131"/>
      <c r="AD10" s="131"/>
      <c r="AE10" s="131"/>
    </row>
    <row r="11" spans="1:31" ht="16.5" thickBot="1" x14ac:dyDescent="0.3">
      <c r="A11" s="160">
        <f ca="1">RANK(AB11,AB$6:OFFSET(AB$6,0,0,COUNTA(B$6:B$28)))</f>
        <v>6</v>
      </c>
      <c r="B11" s="302" t="s">
        <v>47</v>
      </c>
      <c r="C11" s="151" t="s">
        <v>25</v>
      </c>
      <c r="D11" s="237">
        <v>1</v>
      </c>
      <c r="E11" s="238">
        <v>2</v>
      </c>
      <c r="F11" s="239">
        <v>7</v>
      </c>
      <c r="G11" s="235">
        <v>1</v>
      </c>
      <c r="H11" s="240">
        <v>2</v>
      </c>
      <c r="I11" s="238">
        <v>3</v>
      </c>
      <c r="J11" s="237">
        <v>1</v>
      </c>
      <c r="K11" s="238">
        <v>4</v>
      </c>
      <c r="L11" s="241">
        <v>5</v>
      </c>
      <c r="M11" s="285"/>
      <c r="N11" s="204">
        <f ca="1">OFFSET(Очки!$A$3,F11,D11+QUOTIENT(MAX($C$29-11,0), 2)*4)</f>
        <v>11</v>
      </c>
      <c r="O11" s="200">
        <f ca="1">IF(F11&lt;E11,OFFSET(IF(OR($C$29=11,$C$29=12),Очки!$B$17,Очки!$O$18),2+E11-F11,IF(D11=2,12,13-E11)),0)</f>
        <v>0</v>
      </c>
      <c r="P11" s="200"/>
      <c r="Q11" s="275"/>
      <c r="R11" s="204">
        <f ca="1">OFFSET(Очки!$A$3,I11,G11+QUOTIENT(MAX($C$29-11,0), 2)*4)</f>
        <v>14</v>
      </c>
      <c r="S11" s="200">
        <f ca="1">IF(I11&lt;H11,OFFSET(IF(OR($C$29=11,$C$29=12),Очки!$B$17,Очки!$O$18),2+H11-I11,IF(G11=2,12,13-H11)),0)</f>
        <v>0</v>
      </c>
      <c r="T11" s="200">
        <v>1</v>
      </c>
      <c r="U11" s="275"/>
      <c r="V11" s="204">
        <f ca="1">OFFSET(Очки!$A$3,L11,J11+QUOTIENT(MAX($C$29-11,0), 2)*4)</f>
        <v>12</v>
      </c>
      <c r="W11" s="200">
        <f ca="1">IF(L11&lt;K11,OFFSET(IF(OR($C$29=11,$C$29=12),Очки!$B$17,Очки!$O$18),2+K11-L11,IF(J11=2,12,13-K11)),0)</f>
        <v>0</v>
      </c>
      <c r="X11" s="200">
        <v>2</v>
      </c>
      <c r="Y11" s="201"/>
      <c r="Z11" s="140"/>
      <c r="AA11" s="141"/>
      <c r="AB11" s="195">
        <f t="shared" ca="1" si="0"/>
        <v>40</v>
      </c>
      <c r="AC11" s="131"/>
      <c r="AD11" s="131"/>
      <c r="AE11" s="131"/>
    </row>
    <row r="12" spans="1:31" ht="15.75" x14ac:dyDescent="0.25">
      <c r="A12" s="159">
        <f ca="1">RANK(AB12,AB$6:OFFSET(AB$6,0,0,COUNTA(B$6:B$28)))</f>
        <v>7</v>
      </c>
      <c r="B12" s="310" t="s">
        <v>51</v>
      </c>
      <c r="C12" s="150" t="s">
        <v>25</v>
      </c>
      <c r="D12" s="269">
        <v>1</v>
      </c>
      <c r="E12" s="270">
        <v>4</v>
      </c>
      <c r="F12" s="271">
        <v>3</v>
      </c>
      <c r="G12" s="272">
        <v>1</v>
      </c>
      <c r="H12" s="236">
        <v>4</v>
      </c>
      <c r="I12" s="270">
        <v>6</v>
      </c>
      <c r="J12" s="269">
        <v>1</v>
      </c>
      <c r="K12" s="270">
        <v>1</v>
      </c>
      <c r="L12" s="273">
        <v>1</v>
      </c>
      <c r="M12" s="284">
        <v>1</v>
      </c>
      <c r="N12" s="230">
        <f ca="1">OFFSET(Очки!$A$3,F12,D12+QUOTIENT(MAX($C$29-11,0), 2)*4)</f>
        <v>14</v>
      </c>
      <c r="O12" s="198">
        <f ca="1">IF(F12&lt;E12,OFFSET(IF(OR($C$29=11,$C$29=12),Очки!$B$17,Очки!$O$18),2+E12-F12,IF(D12=2,12,13-E12)),0)</f>
        <v>0.8</v>
      </c>
      <c r="P12" s="198">
        <v>1</v>
      </c>
      <c r="Q12" s="274"/>
      <c r="R12" s="230">
        <f ca="1">OFFSET(Очки!$A$3,I12,G12+QUOTIENT(MAX($C$29-11,0), 2)*4)</f>
        <v>11.5</v>
      </c>
      <c r="S12" s="198">
        <f ca="1">IF(I12&lt;H12,OFFSET(IF(OR($C$29=11,$C$29=12),Очки!$B$17,Очки!$O$18),2+H12-I12,IF(G12=2,12,13-H12)),0)</f>
        <v>0</v>
      </c>
      <c r="T12" s="198"/>
      <c r="U12" s="274">
        <v>-8</v>
      </c>
      <c r="V12" s="230">
        <f ca="1">OFFSET(Очки!$A$3,L12,J12+QUOTIENT(MAX($C$29-11,0), 2)*4)</f>
        <v>16</v>
      </c>
      <c r="W12" s="198">
        <f ca="1">IF(L12&lt;K12,OFFSET(IF(OR($C$29=11,$C$29=12),Очки!$B$17,Очки!$O$18),2+K12-L12,IF(J12=2,12,13-K12)),0)</f>
        <v>0</v>
      </c>
      <c r="X12" s="198"/>
      <c r="Y12" s="199"/>
      <c r="Z12" s="138"/>
      <c r="AA12" s="139"/>
      <c r="AB12" s="194">
        <f t="shared" ca="1" si="0"/>
        <v>36.299999999999997</v>
      </c>
      <c r="AC12" s="131"/>
      <c r="AD12" s="131"/>
      <c r="AE12" s="131"/>
    </row>
    <row r="13" spans="1:31" ht="15.75" x14ac:dyDescent="0.25">
      <c r="A13" s="160">
        <f ca="1">RANK(AB13,AB$6:OFFSET(AB$6,0,0,COUNTA(B$6:B$28)))</f>
        <v>8</v>
      </c>
      <c r="B13" s="157" t="s">
        <v>103</v>
      </c>
      <c r="C13" s="151" t="s">
        <v>25</v>
      </c>
      <c r="D13" s="237">
        <v>2</v>
      </c>
      <c r="E13" s="238">
        <v>4</v>
      </c>
      <c r="F13" s="239">
        <v>4</v>
      </c>
      <c r="G13" s="235">
        <v>2</v>
      </c>
      <c r="H13" s="240">
        <v>1</v>
      </c>
      <c r="I13" s="238">
        <v>1</v>
      </c>
      <c r="J13" s="237">
        <v>2</v>
      </c>
      <c r="K13" s="238">
        <v>4</v>
      </c>
      <c r="L13" s="241">
        <v>2</v>
      </c>
      <c r="M13" s="285"/>
      <c r="N13" s="204">
        <f ca="1">OFFSET(Очки!$A$3,F13,D13+QUOTIENT(MAX($C$29-11,0), 2)*4)</f>
        <v>9</v>
      </c>
      <c r="O13" s="200">
        <f ca="1">IF(F13&lt;E13,OFFSET(IF(OR($C$29=11,$C$29=12),Очки!$B$17,Очки!$O$18),2+E13-F13,IF(D13=2,12,13-E13)),0)</f>
        <v>0</v>
      </c>
      <c r="P13" s="200"/>
      <c r="Q13" s="275"/>
      <c r="R13" s="204">
        <f ca="1">OFFSET(Очки!$A$3,I13,G13+QUOTIENT(MAX($C$29-11,0), 2)*4)</f>
        <v>12</v>
      </c>
      <c r="S13" s="200">
        <f ca="1">IF(I13&lt;H13,OFFSET(IF(OR($C$29=11,$C$29=12),Очки!$B$17,Очки!$O$18),2+H13-I13,IF(G13=2,12,13-H13)),0)</f>
        <v>0</v>
      </c>
      <c r="T13" s="200"/>
      <c r="U13" s="275"/>
      <c r="V13" s="204">
        <f ca="1">OFFSET(Очки!$A$3,L13,J13+QUOTIENT(MAX($C$29-11,0), 2)*4)</f>
        <v>11</v>
      </c>
      <c r="W13" s="200">
        <f ca="1">IF(L13&lt;K13,OFFSET(IF(OR($C$29=11,$C$29=12),Очки!$B$17,Очки!$O$18),2+K13-L13,IF(J13=2,12,13-K13)),0)</f>
        <v>1.4</v>
      </c>
      <c r="X13" s="200"/>
      <c r="Y13" s="201"/>
      <c r="Z13" s="140"/>
      <c r="AA13" s="141"/>
      <c r="AB13" s="195">
        <f t="shared" ca="1" si="0"/>
        <v>33.4</v>
      </c>
      <c r="AC13" s="131"/>
      <c r="AD13" s="131"/>
      <c r="AE13" s="131"/>
    </row>
    <row r="14" spans="1:31" ht="15.75" x14ac:dyDescent="0.25">
      <c r="A14" s="160">
        <f ca="1">RANK(AB14,AB$6:OFFSET(AB$6,0,0,COUNTA(B$6:B$28)))</f>
        <v>8</v>
      </c>
      <c r="B14" s="156" t="s">
        <v>58</v>
      </c>
      <c r="C14" s="151" t="s">
        <v>25</v>
      </c>
      <c r="D14" s="237">
        <v>2</v>
      </c>
      <c r="E14" s="238">
        <v>3</v>
      </c>
      <c r="F14" s="239">
        <v>6</v>
      </c>
      <c r="G14" s="235">
        <v>2</v>
      </c>
      <c r="H14" s="240">
        <v>5</v>
      </c>
      <c r="I14" s="238">
        <v>3</v>
      </c>
      <c r="J14" s="237">
        <v>1</v>
      </c>
      <c r="K14" s="238">
        <v>3</v>
      </c>
      <c r="L14" s="241">
        <v>3</v>
      </c>
      <c r="M14" s="285"/>
      <c r="N14" s="204">
        <f ca="1">OFFSET(Очки!$A$3,F14,D14+QUOTIENT(MAX($C$29-11,0), 2)*4)</f>
        <v>7.5</v>
      </c>
      <c r="O14" s="200">
        <f ca="1">IF(F14&lt;E14,OFFSET(IF(OR($C$29=11,$C$29=12),Очки!$B$17,Очки!$O$18),2+E14-F14,IF(D14=2,12,13-E14)),0)</f>
        <v>0</v>
      </c>
      <c r="P14" s="200"/>
      <c r="Q14" s="275"/>
      <c r="R14" s="204">
        <f ca="1">OFFSET(Очки!$A$3,I14,G14+QUOTIENT(MAX($C$29-11,0), 2)*4)</f>
        <v>10</v>
      </c>
      <c r="S14" s="200">
        <f ca="1">IF(I14&lt;H14,OFFSET(IF(OR($C$29=11,$C$29=12),Очки!$B$17,Очки!$O$18),2+H14-I14,IF(G14=2,12,13-H14)),0)</f>
        <v>1.4</v>
      </c>
      <c r="T14" s="200">
        <v>0.5</v>
      </c>
      <c r="U14" s="275"/>
      <c r="V14" s="204">
        <f ca="1">OFFSET(Очки!$A$3,L14,J14+QUOTIENT(MAX($C$29-11,0), 2)*4)</f>
        <v>14</v>
      </c>
      <c r="W14" s="200">
        <f ca="1">IF(L14&lt;K14,OFFSET(IF(OR($C$29=11,$C$29=12),Очки!$B$17,Очки!$O$18),2+K14-L14,IF(J14=2,12,13-K14)),0)</f>
        <v>0</v>
      </c>
      <c r="X14" s="200"/>
      <c r="Y14" s="201"/>
      <c r="Z14" s="140"/>
      <c r="AA14" s="141"/>
      <c r="AB14" s="195">
        <f t="shared" ca="1" si="0"/>
        <v>33.4</v>
      </c>
      <c r="AC14" s="131"/>
      <c r="AD14" s="131"/>
      <c r="AE14" s="131"/>
    </row>
    <row r="15" spans="1:31" ht="15.75" x14ac:dyDescent="0.25">
      <c r="A15" s="160">
        <f ca="1">RANK(AB15,AB$6:OFFSET(AB$6,0,0,COUNTA(B$6:B$28)))</f>
        <v>10</v>
      </c>
      <c r="B15" s="158" t="s">
        <v>76</v>
      </c>
      <c r="C15" s="151">
        <v>15</v>
      </c>
      <c r="D15" s="237">
        <v>2</v>
      </c>
      <c r="E15" s="238">
        <v>2</v>
      </c>
      <c r="F15" s="239">
        <v>4</v>
      </c>
      <c r="G15" s="235">
        <v>2</v>
      </c>
      <c r="H15" s="240">
        <v>4</v>
      </c>
      <c r="I15" s="238">
        <v>5</v>
      </c>
      <c r="J15" s="237">
        <v>2</v>
      </c>
      <c r="K15" s="238">
        <v>6</v>
      </c>
      <c r="L15" s="241">
        <v>5</v>
      </c>
      <c r="M15" s="285"/>
      <c r="N15" s="204">
        <f ca="1">OFFSET(Очки!$A$3,F15,D15+QUOTIENT(MAX($C$29-11,0), 2)*4)</f>
        <v>9</v>
      </c>
      <c r="O15" s="200">
        <f ca="1">IF(F15&lt;E15,OFFSET(IF(OR($C$29=11,$C$29=12),Очки!$B$17,Очки!$O$18),2+E15-F15,IF(D15=2,12,13-E15)),0)</f>
        <v>0</v>
      </c>
      <c r="P15" s="200"/>
      <c r="Q15" s="275"/>
      <c r="R15" s="204">
        <f ca="1">OFFSET(Очки!$A$3,I15,G15+QUOTIENT(MAX($C$29-11,0), 2)*4)</f>
        <v>8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>
        <f ca="1">OFFSET(Очки!$A$3,L15,J15+QUOTIENT(MAX($C$29-11,0), 2)*4)</f>
        <v>8</v>
      </c>
      <c r="W15" s="200">
        <f ca="1">IF(L15&lt;K15,OFFSET(IF(OR($C$29=11,$C$29=12),Очки!$B$17,Очки!$O$18),2+K15-L15,IF(J15=2,12,13-K15)),0)</f>
        <v>0.7</v>
      </c>
      <c r="X15" s="200"/>
      <c r="Y15" s="201"/>
      <c r="Z15" s="140"/>
      <c r="AA15" s="141"/>
      <c r="AB15" s="195">
        <f t="shared" ca="1" si="0"/>
        <v>25.7</v>
      </c>
      <c r="AC15" s="131"/>
      <c r="AD15" s="131"/>
      <c r="AE15" s="131"/>
    </row>
    <row r="16" spans="1:31" ht="15" customHeight="1" x14ac:dyDescent="0.25">
      <c r="A16" s="160">
        <f ca="1">RANK(AB16,AB$6:OFFSET(AB$6,0,0,COUNTA(B$6:B$28)))</f>
        <v>11</v>
      </c>
      <c r="B16" s="156" t="s">
        <v>56</v>
      </c>
      <c r="C16" s="151"/>
      <c r="D16" s="237">
        <v>2</v>
      </c>
      <c r="E16" s="238">
        <v>6</v>
      </c>
      <c r="F16" s="239">
        <v>2</v>
      </c>
      <c r="G16" s="235">
        <v>2</v>
      </c>
      <c r="H16" s="240">
        <v>7</v>
      </c>
      <c r="I16" s="238">
        <v>7</v>
      </c>
      <c r="J16" s="234">
        <v>2</v>
      </c>
      <c r="K16" s="238">
        <v>7</v>
      </c>
      <c r="L16" s="241">
        <v>6</v>
      </c>
      <c r="M16" s="285"/>
      <c r="N16" s="204">
        <f ca="1">OFFSET(Очки!$A$3,F16,D16+QUOTIENT(MAX($C$29-11,0), 2)*4)</f>
        <v>11</v>
      </c>
      <c r="O16" s="200">
        <f ca="1">IF(F16&lt;E16,OFFSET(IF(OR($C$29=11,$C$29=12),Очки!$B$17,Очки!$O$18),2+E16-F16,IF(D16=2,12,13-E16)),0)</f>
        <v>2.8</v>
      </c>
      <c r="P16" s="200"/>
      <c r="Q16" s="275"/>
      <c r="R16" s="204">
        <f ca="1">OFFSET(Очки!$A$3,I16,G16+QUOTIENT(MAX($C$29-11,0), 2)*4)</f>
        <v>7</v>
      </c>
      <c r="S16" s="200">
        <f ca="1">IF(I16&lt;H16,OFFSET(IF(OR($C$29=11,$C$29=12),Очки!$B$17,Очки!$O$18),2+H16-I16,IF(G16=2,12,13-H16)),0)</f>
        <v>0</v>
      </c>
      <c r="T16" s="200"/>
      <c r="U16" s="275">
        <v>-2</v>
      </c>
      <c r="V16" s="204">
        <f ca="1">OFFSET(Очки!$A$3,L16,J16+QUOTIENT(MAX($C$29-11,0), 2)*4)</f>
        <v>7.5</v>
      </c>
      <c r="W16" s="200">
        <f ca="1">IF(L16&lt;K16,OFFSET(IF(OR($C$29=11,$C$29=12),Очки!$B$17,Очки!$O$18),2+K16-L16,IF(J16=2,12,13-K16)),0)</f>
        <v>0.7</v>
      </c>
      <c r="X16" s="200"/>
      <c r="Y16" s="201">
        <v>-2</v>
      </c>
      <c r="Z16" s="140"/>
      <c r="AA16" s="141"/>
      <c r="AB16" s="195">
        <f t="shared" ca="1" si="0"/>
        <v>25</v>
      </c>
      <c r="AD16" s="131"/>
    </row>
    <row r="17" spans="1:30" ht="15.75" x14ac:dyDescent="0.25">
      <c r="A17" s="160">
        <f ca="1">RANK(AB17,AB$6:OFFSET(AB$6,0,0,COUNTA(B$6:B$28)))</f>
        <v>12</v>
      </c>
      <c r="B17" s="157" t="s">
        <v>55</v>
      </c>
      <c r="C17" s="151" t="s">
        <v>25</v>
      </c>
      <c r="D17" s="237">
        <v>2</v>
      </c>
      <c r="E17" s="238">
        <v>5</v>
      </c>
      <c r="F17" s="239">
        <v>3</v>
      </c>
      <c r="G17" s="235">
        <v>2</v>
      </c>
      <c r="H17" s="240">
        <v>6</v>
      </c>
      <c r="I17" s="238">
        <v>4</v>
      </c>
      <c r="J17" s="234">
        <v>2</v>
      </c>
      <c r="K17" s="238">
        <v>5</v>
      </c>
      <c r="L17" s="241">
        <v>4</v>
      </c>
      <c r="M17" s="285"/>
      <c r="N17" s="204">
        <f ca="1">OFFSET(Очки!$A$3,F17,D17+QUOTIENT(MAX($C$29-11,0), 2)*4)</f>
        <v>10</v>
      </c>
      <c r="O17" s="200">
        <f ca="1">IF(F17&lt;E17,OFFSET(IF(OR($C$29=11,$C$29=12),Очки!$B$17,Очки!$O$18),2+E17-F17,IF(D17=2,12,13-E17)),0)</f>
        <v>1.4</v>
      </c>
      <c r="P17" s="200"/>
      <c r="Q17" s="275">
        <v>-8</v>
      </c>
      <c r="R17" s="204">
        <f ca="1">OFFSET(Очки!$A$3,I17,G17+QUOTIENT(MAX($C$29-11,0), 2)*4)</f>
        <v>9</v>
      </c>
      <c r="S17" s="200">
        <f ca="1">IF(I17&lt;H17,OFFSET(IF(OR($C$29=11,$C$29=12),Очки!$B$17,Очки!$O$18),2+H17-I17,IF(G17=2,12,13-H17)),0)</f>
        <v>1.4</v>
      </c>
      <c r="T17" s="200"/>
      <c r="U17" s="275"/>
      <c r="V17" s="204">
        <f ca="1">OFFSET(Очки!$A$3,L17,J17+QUOTIENT(MAX($C$29-11,0), 2)*4)</f>
        <v>9</v>
      </c>
      <c r="W17" s="200">
        <f ca="1">IF(L17&lt;K17,OFFSET(IF(OR($C$29=11,$C$29=12),Очки!$B$17,Очки!$O$18),2+K17-L17,IF(J17=2,12,13-K17)),0)</f>
        <v>0.7</v>
      </c>
      <c r="X17" s="200"/>
      <c r="Y17" s="201"/>
      <c r="Z17" s="140"/>
      <c r="AA17" s="141"/>
      <c r="AB17" s="195">
        <f t="shared" ca="1" si="0"/>
        <v>23.5</v>
      </c>
      <c r="AD17" s="131"/>
    </row>
    <row r="18" spans="1:30" ht="15.75" x14ac:dyDescent="0.25">
      <c r="A18" s="160">
        <f ca="1">RANK(AB18,AB$6:OFFSET(AB$6,0,0,COUNTA(B$6:B$28)))</f>
        <v>13</v>
      </c>
      <c r="B18" s="157" t="s">
        <v>106</v>
      </c>
      <c r="C18" s="151" t="s">
        <v>25</v>
      </c>
      <c r="D18" s="237">
        <v>2</v>
      </c>
      <c r="E18" s="238">
        <v>7</v>
      </c>
      <c r="F18" s="239">
        <v>7</v>
      </c>
      <c r="G18" s="235">
        <v>2</v>
      </c>
      <c r="H18" s="240">
        <v>3</v>
      </c>
      <c r="I18" s="238">
        <v>5</v>
      </c>
      <c r="J18" s="237">
        <v>2</v>
      </c>
      <c r="K18" s="238">
        <v>1</v>
      </c>
      <c r="L18" s="241">
        <v>5</v>
      </c>
      <c r="M18" s="285"/>
      <c r="N18" s="204">
        <f ca="1">OFFSET(Очки!$A$3,F18,D18+QUOTIENT(MAX($C$29-11,0), 2)*4)</f>
        <v>7</v>
      </c>
      <c r="O18" s="200">
        <f ca="1">IF(F18&lt;E18,OFFSET(IF(OR($C$29=11,$C$29=12),Очки!$B$17,Очки!$O$18),2+E18-F18,IF(D18=2,12,13-E18)),0)</f>
        <v>0</v>
      </c>
      <c r="P18" s="200"/>
      <c r="Q18" s="275"/>
      <c r="R18" s="204">
        <f ca="1">OFFSET(Очки!$A$3,I18,G18+QUOTIENT(MAX($C$29-11,0), 2)*4)</f>
        <v>8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>
        <f ca="1">OFFSET(Очки!$A$3,L18,J18+QUOTIENT(MAX($C$29-11,0), 2)*4)</f>
        <v>8</v>
      </c>
      <c r="W18" s="200">
        <f ca="1">IF(L18&lt;K18,OFFSET(IF(OR($C$29=11,$C$29=12),Очки!$B$17,Очки!$O$18),2+K18-L18,IF(J18=2,12,13-K18)),0)</f>
        <v>0</v>
      </c>
      <c r="X18" s="200"/>
      <c r="Y18" s="201"/>
      <c r="Z18" s="140"/>
      <c r="AA18" s="141"/>
      <c r="AB18" s="195">
        <f t="shared" ca="1" si="0"/>
        <v>23</v>
      </c>
      <c r="AD18" s="131"/>
    </row>
    <row r="19" spans="1:30" ht="15.75" x14ac:dyDescent="0.25">
      <c r="A19" s="160">
        <f ca="1">RANK(AB19,AB$6:OFFSET(AB$6,0,0,COUNTA(B$6:B$28)))</f>
        <v>13</v>
      </c>
      <c r="B19" s="337" t="s">
        <v>46</v>
      </c>
      <c r="C19" s="151" t="s">
        <v>25</v>
      </c>
      <c r="D19" s="237">
        <v>2</v>
      </c>
      <c r="E19" s="238">
        <v>1</v>
      </c>
      <c r="F19" s="239">
        <v>1</v>
      </c>
      <c r="G19" s="235">
        <v>2</v>
      </c>
      <c r="H19" s="240">
        <v>2</v>
      </c>
      <c r="I19" s="238">
        <v>2</v>
      </c>
      <c r="J19" s="234">
        <v>2</v>
      </c>
      <c r="K19" s="238">
        <v>2</v>
      </c>
      <c r="L19" s="241">
        <v>3</v>
      </c>
      <c r="M19" s="285"/>
      <c r="N19" s="204">
        <f ca="1">OFFSET(Очки!$A$3,F19,D19+QUOTIENT(MAX($C$29-11,0), 2)*4)</f>
        <v>12</v>
      </c>
      <c r="O19" s="200">
        <f ca="1">IF(F19&lt;E19,OFFSET(IF(OR($C$29=11,$C$29=12),Очки!$B$17,Очки!$O$18),2+E19-F19,IF(D19=2,12,13-E19)),0)</f>
        <v>0</v>
      </c>
      <c r="P19" s="200"/>
      <c r="Q19" s="275"/>
      <c r="R19" s="204">
        <f ca="1">OFFSET(Очки!$A$3,I19,G19+QUOTIENT(MAX($C$29-11,0), 2)*4)</f>
        <v>11</v>
      </c>
      <c r="S19" s="200">
        <f ca="1">IF(I19&lt;H19,OFFSET(IF(OR($C$29=11,$C$29=12),Очки!$B$17,Очки!$O$18),2+H19-I19,IF(G19=2,12,13-H19)),0)</f>
        <v>0</v>
      </c>
      <c r="T19" s="200"/>
      <c r="U19" s="275"/>
      <c r="V19" s="204">
        <f ca="1">OFFSET(Очки!$A$3,L19,J19+QUOTIENT(MAX($C$29-11,0), 2)*4)</f>
        <v>10</v>
      </c>
      <c r="W19" s="200">
        <f ca="1">IF(L19&lt;K19,OFFSET(IF(OR($C$29=11,$C$29=12),Очки!$B$17,Очки!$O$18),2+K19-L19,IF(J19=2,12,13-K19)),0)</f>
        <v>0</v>
      </c>
      <c r="X19" s="200"/>
      <c r="Y19" s="201">
        <v>-10</v>
      </c>
      <c r="Z19" s="140"/>
      <c r="AA19" s="141"/>
      <c r="AB19" s="195">
        <f t="shared" ca="1" si="0"/>
        <v>23</v>
      </c>
      <c r="AD19" s="131"/>
    </row>
    <row r="20" spans="1:30" ht="15.75" hidden="1" x14ac:dyDescent="0.25">
      <c r="A20" s="160" t="e">
        <f ca="1">RANK(AB20,AB$6:OFFSET(AB$6,0,0,COUNTA(B$6:B$28)))</f>
        <v>#N/A</v>
      </c>
      <c r="B20" s="157"/>
      <c r="C20" s="151"/>
      <c r="D20" s="237"/>
      <c r="E20" s="238"/>
      <c r="F20" s="239"/>
      <c r="G20" s="235"/>
      <c r="H20" s="240"/>
      <c r="I20" s="238"/>
      <c r="J20" s="237"/>
      <c r="K20" s="238"/>
      <c r="L20" s="241"/>
      <c r="M20" s="285"/>
      <c r="N20" s="204" t="str">
        <f ca="1">OFFSET(Очки!$A$3,F20,D20+QUOTIENT(MAX($C$29-11,0), 2)*4)</f>
        <v>Место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 t="str">
        <f ca="1">OFFSET(Очки!$A$3,I20,G20+QUOTIENT(MAX($C$29-11,0), 2)*4)</f>
        <v>Место</v>
      </c>
      <c r="S20" s="200">
        <f ca="1">IF(I20&lt;H20,OFFSET(IF(OR($C$29=11,$C$29=12),Очки!$B$17,Очки!$O$18),2+H20-I20,IF(G20=2,12,13-H20)),0)</f>
        <v>0</v>
      </c>
      <c r="T20" s="200"/>
      <c r="U20" s="275"/>
      <c r="V20" s="204" t="str">
        <f ca="1">OFFSET(Очки!$A$3,L20,J20+QUOTIENT(MAX($C$29-11,0), 2)*4)</f>
        <v>Место</v>
      </c>
      <c r="W20" s="200">
        <f ca="1">IF(L20&lt;K20,OFFSET(IF(OR($C$29=11,$C$29=12),Очки!$B$17,Очки!$O$18),2+K20-L20,IF(J20=2,12,13-K20)),0)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0</v>
      </c>
      <c r="AD20" s="131"/>
    </row>
    <row r="21" spans="1:30" ht="15.75" hidden="1" x14ac:dyDescent="0.25">
      <c r="A21" s="160" t="e">
        <f ca="1">RANK(AB21,AB$6:OFFSET(AB$6,0,0,COUNTA(B$6:B$28)))</f>
        <v>#N/A</v>
      </c>
      <c r="B21" s="156"/>
      <c r="C21" s="231"/>
      <c r="D21" s="237"/>
      <c r="E21" s="238"/>
      <c r="F21" s="239"/>
      <c r="G21" s="235"/>
      <c r="H21" s="240"/>
      <c r="I21" s="238"/>
      <c r="J21" s="234"/>
      <c r="K21" s="238"/>
      <c r="L21" s="241"/>
      <c r="M21" s="285"/>
      <c r="N21" s="204" t="str">
        <f ca="1">OFFSET(Очки!$A$3,F21,D21+QUOTIENT(MAX($C$29-11,0), 2)*4)</f>
        <v>Место</v>
      </c>
      <c r="O21" s="200">
        <f ca="1">IF(F21&lt;E21,OFFSET(IF(OR($C$29=11,$C$29=12),Очки!$B$17,Очки!$O$18),2+E21-F21,IF(D21=2,12,13-E21)),0)</f>
        <v>0</v>
      </c>
      <c r="P21" s="200"/>
      <c r="Q21" s="275"/>
      <c r="R21" s="204" t="str">
        <f ca="1">OFFSET(Очки!$A$3,I21,G21+QUOTIENT(MAX($C$29-11,0), 2)*4)</f>
        <v>Место</v>
      </c>
      <c r="S21" s="200">
        <f ca="1">IF(I21&lt;H21,OFFSET(IF(OR($C$29=11,$C$29=12),Очки!$B$17,Очки!$O$18),2+H21-I21,IF(G21=2,12,13-H21)),0)</f>
        <v>0</v>
      </c>
      <c r="T21" s="200"/>
      <c r="U21" s="275"/>
      <c r="V21" s="204" t="str">
        <f ca="1">OFFSET(Очки!$A$3,L21,J21+QUOTIENT(MAX($C$29-11,0), 2)*4)</f>
        <v>Место</v>
      </c>
      <c r="W21" s="200">
        <f ca="1">IF(L21&lt;K21,OFFSET(IF(OR($C$29=11,$C$29=12),Очки!$B$17,Очки!$O$18),2+K21-L21,IF(J21=2,12,13-K21)),0)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0</v>
      </c>
      <c r="AD21" s="131"/>
    </row>
    <row r="22" spans="1:30" ht="15.75" hidden="1" x14ac:dyDescent="0.25">
      <c r="A22" s="160" t="e">
        <f ca="1">RANK(AB22,AB$6:OFFSET(AB$6,0,0,COUNTA(B$6:B$28)))</f>
        <v>#N/A</v>
      </c>
      <c r="B22" s="158"/>
      <c r="C22" s="231"/>
      <c r="D22" s="237"/>
      <c r="E22" s="238"/>
      <c r="F22" s="239"/>
      <c r="G22" s="235"/>
      <c r="H22" s="240"/>
      <c r="I22" s="238"/>
      <c r="J22" s="237"/>
      <c r="K22" s="238"/>
      <c r="L22" s="241"/>
      <c r="M22" s="285"/>
      <c r="N22" s="204" t="str">
        <f ca="1">OFFSET(Очки!$A$3,F22,D22+QUOTIENT(MAX($C$29-11,0), 2)*4)</f>
        <v>Место</v>
      </c>
      <c r="O22" s="200">
        <f ca="1">IF(F22&lt;E22,OFFSET(IF(OR($C$29=11,$C$29=12),Очки!$B$17,Очки!$O$18),2+E22-F22,IF(D22=2,12,13-E22)),0)</f>
        <v>0</v>
      </c>
      <c r="P22" s="200"/>
      <c r="Q22" s="275"/>
      <c r="R22" s="204" t="str">
        <f ca="1">OFFSET(Очки!$A$3,I22,G22+QUOTIENT(MAX($C$29-11,0), 2)*4)</f>
        <v>Место</v>
      </c>
      <c r="S22" s="200">
        <f ca="1">IF(I22&lt;H22,OFFSET(IF(OR($C$29=11,$C$29=12),Очки!$B$17,Очки!$O$18),2+H22-I22,IF(G22=2,12,13-H22)),0)</f>
        <v>0</v>
      </c>
      <c r="T22" s="200"/>
      <c r="U22" s="275"/>
      <c r="V22" s="204" t="str">
        <f ca="1">OFFSET(Очки!$A$3,L22,J22+QUOTIENT(MAX($C$29-11,0), 2)*4)</f>
        <v>Место</v>
      </c>
      <c r="W22" s="200">
        <f ca="1">IF(L22&lt;K22,OFFSET(IF(OR($C$29=11,$C$29=12),Очки!$B$17,Очки!$O$18),2+K22-L22,IF(J22=2,12,13-K22)),0)</f>
        <v>0</v>
      </c>
      <c r="X22" s="200"/>
      <c r="Y22" s="201"/>
      <c r="Z22" s="140"/>
      <c r="AA22" s="141"/>
      <c r="AB22" s="195">
        <f t="shared" ca="1" si="0"/>
        <v>0</v>
      </c>
      <c r="AD22" s="131"/>
    </row>
    <row r="23" spans="1:30" ht="15.95" hidden="1" customHeight="1" x14ac:dyDescent="0.25">
      <c r="A23" s="160" t="e">
        <f ca="1">RANK(AB23,AB$6:OFFSET(AB$6,0,0,COUNTA(B$6:B$28)))</f>
        <v>#N/A</v>
      </c>
      <c r="B23" s="302"/>
      <c r="C23" s="231"/>
      <c r="D23" s="237"/>
      <c r="E23" s="238"/>
      <c r="F23" s="239"/>
      <c r="G23" s="235"/>
      <c r="H23" s="240"/>
      <c r="I23" s="238"/>
      <c r="J23" s="237"/>
      <c r="K23" s="238"/>
      <c r="L23" s="241"/>
      <c r="M23" s="285"/>
      <c r="N23" s="204" t="str">
        <f ca="1">OFFSET(Очки!$A$3,F23,D23+QUOTIENT(MAX($C$29-11,0), 2)*4)</f>
        <v>Место</v>
      </c>
      <c r="O23" s="200">
        <f ca="1">IF(F23&lt;E23,OFFSET(IF(OR($C$29=11,$C$29=12),Очки!$B$17,Очки!$O$18),2+E23-F23,IF(D23=2,12,13-E23)),0)</f>
        <v>0</v>
      </c>
      <c r="P23" s="200"/>
      <c r="Q23" s="275"/>
      <c r="R23" s="204" t="str">
        <f ca="1">OFFSET(Очки!$A$3,I23,G23+QUOTIENT(MAX($C$29-11,0), 2)*4)</f>
        <v>Место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 t="str">
        <f ca="1">OFFSET(Очки!$A$3,L23,J23+QUOTIENT(MAX($C$29-11,0), 2)*4)</f>
        <v>Место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0</v>
      </c>
      <c r="AD23" s="131"/>
    </row>
    <row r="24" spans="1:30" ht="15.95" hidden="1" customHeight="1" x14ac:dyDescent="0.25">
      <c r="A24" s="160" t="e">
        <f ca="1">RANK(AB24,AB$6:OFFSET(AB$6,0,0,COUNTA(B$6:B$28)))</f>
        <v>#N/A</v>
      </c>
      <c r="B24" s="157"/>
      <c r="C24" s="231"/>
      <c r="D24" s="237"/>
      <c r="E24" s="238"/>
      <c r="F24" s="239"/>
      <c r="G24" s="235"/>
      <c r="H24" s="240"/>
      <c r="I24" s="238"/>
      <c r="J24" s="234"/>
      <c r="K24" s="238"/>
      <c r="L24" s="241"/>
      <c r="M24" s="285"/>
      <c r="N24" s="204" t="str">
        <f ca="1">OFFSET(Очки!$A$3,F24,D24+QUOTIENT(MAX($C$29-11,0), 2)*4)</f>
        <v>Место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 t="str">
        <f ca="1">OFFSET(Очки!$A$3,I24,G24+QUOTIENT(MAX($C$29-11,0), 2)*4)</f>
        <v>Место</v>
      </c>
      <c r="S24" s="200">
        <f ca="1">IF(I24&lt;H24,OFFSET(IF(OR($C$29=11,$C$29=12),Очки!$B$17,Очки!$O$18),2+H24-I24,IF(G24=2,12,13-H24)),0)</f>
        <v>0</v>
      </c>
      <c r="T24" s="200"/>
      <c r="U24" s="275"/>
      <c r="V24" s="204" t="str">
        <f ca="1">OFFSET(Очки!$A$3,L24,J24+QUOTIENT(MAX($C$29-11,0), 2)*4)</f>
        <v>Место</v>
      </c>
      <c r="W24" s="200">
        <f ca="1">IF(L24&lt;K24,OFFSET(IF(OR($C$29=11,$C$29=12),Очки!$B$17,Очки!$O$18),2+K24-L24,IF(J24=2,12,13-K24)),0)</f>
        <v>0</v>
      </c>
      <c r="X24" s="200"/>
      <c r="Y24" s="201"/>
      <c r="Z24" s="140"/>
      <c r="AA24" s="141"/>
      <c r="AB24" s="195">
        <f t="shared" ca="1" si="0"/>
        <v>0</v>
      </c>
      <c r="AD24" s="131"/>
    </row>
    <row r="25" spans="1:30" ht="15.95" hidden="1" customHeight="1" x14ac:dyDescent="0.25">
      <c r="A25" s="160" t="e">
        <f ca="1">RANK(AB25,AB$6:OFFSET(AB$6,0,0,COUNTA(B$6:B$28)))</f>
        <v>#N/A</v>
      </c>
      <c r="B25" s="161"/>
      <c r="C25" s="231"/>
      <c r="D25" s="237"/>
      <c r="E25" s="238"/>
      <c r="F25" s="239"/>
      <c r="G25" s="235"/>
      <c r="H25" s="240"/>
      <c r="I25" s="238"/>
      <c r="J25" s="234"/>
      <c r="K25" s="238"/>
      <c r="L25" s="241"/>
      <c r="M25" s="285"/>
      <c r="N25" s="204" t="str">
        <f ca="1">OFFSET(Очки!$A$3,F25,D25+QUOTIENT(MAX($C$29-11,0), 2)*4)</f>
        <v>Место</v>
      </c>
      <c r="O25" s="200">
        <f ca="1">IF(F25&lt;E25,OFFSET(IF(OR($C$29=11,$C$29=12),Очки!$B$17,Очки!$O$18),2+E25-F25,IF(D25=2,12,13-E25)),0)</f>
        <v>0</v>
      </c>
      <c r="P25" s="200"/>
      <c r="Q25" s="275"/>
      <c r="R25" s="204" t="str">
        <f ca="1">OFFSET(Очки!$A$3,I25,G25+QUOTIENT(MAX($C$29-11,0), 2)*4)</f>
        <v>Место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 t="str">
        <f ca="1">OFFSET(Очки!$A$3,L25,J25+QUOTIENT(MAX($C$29-11,0), 2)*4)</f>
        <v>Место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ref="AB25:AB28" ca="1" si="1">SUM(M25:Y25)</f>
        <v>0</v>
      </c>
      <c r="AD25" s="131"/>
    </row>
    <row r="26" spans="1:30" ht="15.95" hidden="1" customHeight="1" x14ac:dyDescent="0.25">
      <c r="A26" s="160" t="e">
        <f ca="1">RANK(AB26,AB$6:OFFSET(AB$6,0,0,COUNTA(B$6:B$28)))</f>
        <v>#N/A</v>
      </c>
      <c r="B26" s="163"/>
      <c r="C26" s="231"/>
      <c r="D26" s="237"/>
      <c r="E26" s="238"/>
      <c r="F26" s="239"/>
      <c r="G26" s="235"/>
      <c r="H26" s="240"/>
      <c r="I26" s="238"/>
      <c r="J26" s="237"/>
      <c r="K26" s="238"/>
      <c r="L26" s="241"/>
      <c r="M26" s="285"/>
      <c r="N26" s="204" t="str">
        <f ca="1">OFFSET(Очки!$A$3,F26,D26+QUOTIENT(MAX($C$29-11,0), 2)*4)</f>
        <v>Место</v>
      </c>
      <c r="O26" s="200">
        <f ca="1">IF(F26&lt;E26,OFFSET(IF(OR($C$29=11,$C$29=12),Очки!$B$17,Очки!$O$18),2+E26-F26,IF(D26=2,12,13-E26)),0)</f>
        <v>0</v>
      </c>
      <c r="P26" s="200"/>
      <c r="Q26" s="275"/>
      <c r="R26" s="204" t="str">
        <f ca="1">OFFSET(Очки!$A$3,I26,G26+QUOTIENT(MAX($C$29-11,0), 2)*4)</f>
        <v>Место</v>
      </c>
      <c r="S26" s="200">
        <f ca="1">IF(I26&lt;H26,OFFSET(IF(OR($C$29=11,$C$29=12),Очки!$B$17,Очки!$O$18),2+H26-I26,IF(G26=2,12,13-H26)),0)</f>
        <v>0</v>
      </c>
      <c r="T26" s="200"/>
      <c r="U26" s="275"/>
      <c r="V26" s="204" t="str">
        <f ca="1">OFFSET(Очки!$A$3,L26,J26+QUOTIENT(MAX($C$29-11,0), 2)*4)</f>
        <v>Место</v>
      </c>
      <c r="W26" s="200">
        <f ca="1">IF(L26&lt;K26,OFFSET(IF(OR($C$29=11,$C$29=12),Очки!$B$17,Очки!$O$18),2+K26-L26,IF(J26=2,12,13-K26)),0)</f>
        <v>0</v>
      </c>
      <c r="X26" s="200"/>
      <c r="Y26" s="201"/>
      <c r="Z26" s="140"/>
      <c r="AA26" s="141"/>
      <c r="AB26" s="195">
        <f t="shared" ca="1" si="1"/>
        <v>0</v>
      </c>
      <c r="AD26" s="131"/>
    </row>
    <row r="27" spans="1:30" ht="15.95" hidden="1" customHeight="1" x14ac:dyDescent="0.25">
      <c r="A27" s="160" t="e">
        <f ca="1">RANK(AB27,AB$6:OFFSET(AB$6,0,0,COUNTA(B$6:B$28)))</f>
        <v>#N/A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ca="1" si="1"/>
        <v>0</v>
      </c>
      <c r="AD27" s="131"/>
    </row>
    <row r="28" spans="1:30" ht="15.95" hidden="1" customHeight="1" thickBot="1" x14ac:dyDescent="0.3">
      <c r="A28" s="164" t="e">
        <f ca="1">RANK(AB28,AB$6:OFFSET(AB$6,0,0,COUNTA(B$6:B$28)))</f>
        <v>#N/A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1"/>
        <v>0</v>
      </c>
      <c r="AD28" s="131"/>
    </row>
    <row r="29" spans="1:30" ht="15.95" customHeight="1" x14ac:dyDescent="0.2">
      <c r="B29" s="131" t="s">
        <v>43</v>
      </c>
      <c r="C29" s="131">
        <f>COUNTA(B6:B28)</f>
        <v>14</v>
      </c>
    </row>
    <row r="30" spans="1:30" ht="15.95" customHeight="1" x14ac:dyDescent="0.2"/>
    <row r="31" spans="1:30" ht="15.95" customHeight="1" x14ac:dyDescent="0.25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 x14ac:dyDescent="0.25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 x14ac:dyDescent="0.25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 x14ac:dyDescent="0.25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 x14ac:dyDescent="0.2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 x14ac:dyDescent="0.2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 x14ac:dyDescent="0.2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 x14ac:dyDescent="0.2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 x14ac:dyDescent="0.2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 x14ac:dyDescent="0.2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 x14ac:dyDescent="0.2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 x14ac:dyDescent="0.2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 x14ac:dyDescent="0.2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 x14ac:dyDescent="0.2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 x14ac:dyDescent="0.2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 x14ac:dyDescent="0.2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 x14ac:dyDescent="0.2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 x14ac:dyDescent="0.2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 x14ac:dyDescent="0.2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 x14ac:dyDescent="0.2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 x14ac:dyDescent="0.2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 x14ac:dyDescent="0.2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 x14ac:dyDescent="0.2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 x14ac:dyDescent="0.2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 x14ac:dyDescent="0.2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 x14ac:dyDescent="0.2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 x14ac:dyDescent="0.2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 x14ac:dyDescent="0.2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 x14ac:dyDescent="0.2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 x14ac:dyDescent="0.2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 x14ac:dyDescent="0.2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sortState ref="B6:AB19">
    <sortCondition descending="1" ref="AB6:AB19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8" priority="3">
      <formula>AND(E6&gt;F6,O6=0)</formula>
    </cfRule>
  </conditionalFormatting>
  <conditionalFormatting sqref="S6:S28">
    <cfRule type="expression" dxfId="7" priority="2">
      <formula>AND(H6&gt;I6,S6=0)</formula>
    </cfRule>
  </conditionalFormatting>
  <conditionalFormatting sqref="W6:W28">
    <cfRule type="expression" dxfId="6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zoomScale="80" zoomScaleNormal="80" zoomScalePageLayoutView="90" workbookViewId="0">
      <selection activeCell="X14" sqref="X14"/>
    </sheetView>
  </sheetViews>
  <sheetFormatPr defaultColWidth="8.85546875" defaultRowHeight="15" x14ac:dyDescent="0.2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 x14ac:dyDescent="0.2">
      <c r="A1" s="366" t="s">
        <v>107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1:31" ht="13.5" customHeight="1" thickBot="1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131"/>
      <c r="AD2" s="131"/>
      <c r="AE2" s="131"/>
    </row>
    <row r="3" spans="1:31" s="135" customFormat="1" ht="16.5" thickBot="1" x14ac:dyDescent="0.3">
      <c r="A3" s="368" t="s">
        <v>21</v>
      </c>
      <c r="B3" s="371" t="s">
        <v>22</v>
      </c>
      <c r="C3" s="132"/>
      <c r="D3" s="374">
        <v>1</v>
      </c>
      <c r="E3" s="375"/>
      <c r="F3" s="376"/>
      <c r="G3" s="374">
        <v>2</v>
      </c>
      <c r="H3" s="375"/>
      <c r="I3" s="376"/>
      <c r="J3" s="377">
        <v>3</v>
      </c>
      <c r="K3" s="378"/>
      <c r="L3" s="379"/>
      <c r="M3" s="380" t="s">
        <v>2</v>
      </c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2"/>
      <c r="AA3" s="133">
        <f>SUM(M3:Z3)</f>
        <v>0</v>
      </c>
      <c r="AB3" s="383" t="s">
        <v>23</v>
      </c>
      <c r="AC3" s="134"/>
      <c r="AD3" s="134"/>
      <c r="AE3" s="134"/>
    </row>
    <row r="4" spans="1:31" s="135" customFormat="1" ht="16.5" customHeight="1" thickBot="1" x14ac:dyDescent="0.3">
      <c r="A4" s="369"/>
      <c r="B4" s="372"/>
      <c r="C4" s="385" t="s">
        <v>24</v>
      </c>
      <c r="D4" s="358" t="s">
        <v>30</v>
      </c>
      <c r="E4" s="360" t="s">
        <v>32</v>
      </c>
      <c r="F4" s="362" t="s">
        <v>33</v>
      </c>
      <c r="G4" s="358" t="s">
        <v>30</v>
      </c>
      <c r="H4" s="360" t="s">
        <v>32</v>
      </c>
      <c r="I4" s="362" t="s">
        <v>33</v>
      </c>
      <c r="J4" s="358" t="s">
        <v>30</v>
      </c>
      <c r="K4" s="360" t="s">
        <v>32</v>
      </c>
      <c r="L4" s="362" t="s">
        <v>33</v>
      </c>
      <c r="M4" s="364" t="s">
        <v>31</v>
      </c>
      <c r="N4" s="356">
        <v>1</v>
      </c>
      <c r="O4" s="357"/>
      <c r="P4" s="357"/>
      <c r="Q4" s="357"/>
      <c r="R4" s="356">
        <v>2</v>
      </c>
      <c r="S4" s="357"/>
      <c r="T4" s="357"/>
      <c r="U4" s="357"/>
      <c r="V4" s="356">
        <v>3</v>
      </c>
      <c r="W4" s="357"/>
      <c r="X4" s="357"/>
      <c r="Y4" s="357"/>
      <c r="Z4" s="148"/>
      <c r="AA4" s="133"/>
      <c r="AB4" s="384"/>
      <c r="AC4" s="134"/>
      <c r="AD4" s="134"/>
      <c r="AE4" s="134"/>
    </row>
    <row r="5" spans="1:31" s="137" customFormat="1" ht="33" customHeight="1" thickBot="1" x14ac:dyDescent="0.3">
      <c r="A5" s="370"/>
      <c r="B5" s="373"/>
      <c r="C5" s="386"/>
      <c r="D5" s="359"/>
      <c r="E5" s="361"/>
      <c r="F5" s="363"/>
      <c r="G5" s="359"/>
      <c r="H5" s="361"/>
      <c r="I5" s="363"/>
      <c r="J5" s="359"/>
      <c r="K5" s="361"/>
      <c r="L5" s="363"/>
      <c r="M5" s="365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84"/>
      <c r="AC5" s="136"/>
      <c r="AD5" s="136"/>
      <c r="AE5" s="136"/>
    </row>
    <row r="6" spans="1:31" ht="15.75" x14ac:dyDescent="0.25">
      <c r="A6" s="159">
        <f ca="1">RANK(AB6,AB$6:OFFSET(AB$6,0,0,COUNTA(B$6:B$28)))</f>
        <v>1</v>
      </c>
      <c r="B6" s="400" t="s">
        <v>48</v>
      </c>
      <c r="C6" s="150">
        <v>12.5</v>
      </c>
      <c r="D6" s="269">
        <v>1</v>
      </c>
      <c r="E6" s="270">
        <v>2</v>
      </c>
      <c r="F6" s="271">
        <v>1</v>
      </c>
      <c r="G6" s="272">
        <v>1</v>
      </c>
      <c r="H6" s="236">
        <v>4</v>
      </c>
      <c r="I6" s="270">
        <v>4</v>
      </c>
      <c r="J6" s="269">
        <v>1</v>
      </c>
      <c r="K6" s="270">
        <v>2</v>
      </c>
      <c r="L6" s="273">
        <v>1</v>
      </c>
      <c r="M6" s="284"/>
      <c r="N6" s="230">
        <f ca="1">OFFSET(Очки!$A$3,F6,D6+QUOTIENT(MAX($C$29-11,0), 2)*4)</f>
        <v>16</v>
      </c>
      <c r="O6" s="198">
        <f ca="1">IF(F6&lt;E6,OFFSET(IF(OR($C$29=11,$C$29=12),Очки!$B$17,Очки!$O$18),2+E6-F6,IF(D6=2,12,13-E6)),0)</f>
        <v>0.7</v>
      </c>
      <c r="P6" s="198"/>
      <c r="Q6" s="274"/>
      <c r="R6" s="230">
        <f ca="1">OFFSET(Очки!$A$3,I6,G6+QUOTIENT(MAX($C$29-11,0), 2)*4)</f>
        <v>13</v>
      </c>
      <c r="S6" s="198">
        <f ca="1">IF(I6&lt;H6,OFFSET(IF(OR($C$29=11,$C$29=12),Очки!$B$17,Очки!$O$18),2+H6-I6,IF(G6=2,12,13-H6)),0)</f>
        <v>0</v>
      </c>
      <c r="T6" s="198"/>
      <c r="U6" s="274"/>
      <c r="V6" s="230">
        <f ca="1">OFFSET(Очки!$A$3,L6,J6+QUOTIENT(MAX($C$29-11,0), 2)*4)</f>
        <v>16</v>
      </c>
      <c r="W6" s="198">
        <f ca="1">IF(L6&lt;K6,OFFSET(IF(OR($C$29=11,$C$29=12),Очки!$B$17,Очки!$O$18),2+K6-L6,IF(J6=2,12,13-K6)),0)</f>
        <v>0.7</v>
      </c>
      <c r="X6" s="198">
        <v>0.5</v>
      </c>
      <c r="Y6" s="199"/>
      <c r="Z6" s="138"/>
      <c r="AA6" s="139"/>
      <c r="AB6" s="194">
        <f ca="1">SUM(M6:Y6)</f>
        <v>46.900000000000006</v>
      </c>
      <c r="AC6" s="131"/>
      <c r="AD6" s="131"/>
      <c r="AE6" s="131"/>
    </row>
    <row r="7" spans="1:31" ht="15.75" x14ac:dyDescent="0.25">
      <c r="A7" s="160">
        <f ca="1">RANK(AB7,AB$6:OFFSET(AB$6,0,0,COUNTA(B$6:B$28)))</f>
        <v>2</v>
      </c>
      <c r="B7" s="156" t="s">
        <v>70</v>
      </c>
      <c r="C7" s="151">
        <v>2.5</v>
      </c>
      <c r="D7" s="237">
        <v>1</v>
      </c>
      <c r="E7" s="238">
        <v>7</v>
      </c>
      <c r="F7" s="239">
        <v>5</v>
      </c>
      <c r="G7" s="235">
        <v>1</v>
      </c>
      <c r="H7" s="240">
        <v>6</v>
      </c>
      <c r="I7" s="238">
        <v>6</v>
      </c>
      <c r="J7" s="237">
        <v>1</v>
      </c>
      <c r="K7" s="238">
        <v>7</v>
      </c>
      <c r="L7" s="241">
        <v>4</v>
      </c>
      <c r="M7" s="285">
        <v>1.5</v>
      </c>
      <c r="N7" s="204">
        <f ca="1">OFFSET(Очки!$A$3,F7,D7+QUOTIENT(MAX($C$29-11,0), 2)*4)</f>
        <v>12</v>
      </c>
      <c r="O7" s="200">
        <f ca="1">IF(F7&lt;E7,OFFSET(IF(OR($C$29=11,$C$29=12),Очки!$B$17,Очки!$O$18),2+E7-F7,IF(D7=2,12,13-E7)),0)</f>
        <v>2.1</v>
      </c>
      <c r="P7" s="200">
        <v>1</v>
      </c>
      <c r="Q7" s="275"/>
      <c r="R7" s="204">
        <f ca="1">OFFSET(Очки!$A$3,I7,G7+QUOTIENT(MAX($C$29-11,0), 2)*4)</f>
        <v>11.5</v>
      </c>
      <c r="S7" s="200">
        <f ca="1">IF(I7&lt;H7,OFFSET(IF(OR($C$29=11,$C$29=12),Очки!$B$17,Очки!$O$18),2+H7-I7,IF(G7=2,12,13-H7)),0)</f>
        <v>0</v>
      </c>
      <c r="T7" s="200">
        <v>1.5</v>
      </c>
      <c r="U7" s="275"/>
      <c r="V7" s="204">
        <f ca="1">OFFSET(Очки!$A$3,L7,J7+QUOTIENT(MAX($C$29-11,0), 2)*4)</f>
        <v>13</v>
      </c>
      <c r="W7" s="200">
        <f ca="1">IF(L7&lt;K7,OFFSET(IF(OR($C$29=11,$C$29=12),Очки!$B$17,Очки!$O$18),2+K7-L7,IF(J7=2,12,13-K7)),0)</f>
        <v>3</v>
      </c>
      <c r="X7" s="200"/>
      <c r="Y7" s="201"/>
      <c r="Z7" s="140"/>
      <c r="AA7" s="141"/>
      <c r="AB7" s="195">
        <f ca="1">SUM(M7:Y7)</f>
        <v>45.6</v>
      </c>
      <c r="AC7" s="131"/>
      <c r="AD7" s="131"/>
      <c r="AE7" s="131"/>
    </row>
    <row r="8" spans="1:31" ht="15.75" x14ac:dyDescent="0.25">
      <c r="A8" s="160">
        <f ca="1">RANK(AB8,AB$6:OFFSET(AB$6,0,0,COUNTA(B$6:B$28)))</f>
        <v>3</v>
      </c>
      <c r="B8" s="158" t="s">
        <v>50</v>
      </c>
      <c r="C8" s="151">
        <v>7.5</v>
      </c>
      <c r="D8" s="237">
        <v>1</v>
      </c>
      <c r="E8" s="238">
        <v>1</v>
      </c>
      <c r="F8" s="239">
        <v>8</v>
      </c>
      <c r="G8" s="235">
        <v>2</v>
      </c>
      <c r="H8" s="240">
        <v>7</v>
      </c>
      <c r="I8" s="238">
        <v>2</v>
      </c>
      <c r="J8" s="237">
        <v>1</v>
      </c>
      <c r="K8" s="238">
        <v>9</v>
      </c>
      <c r="L8" s="241">
        <v>5</v>
      </c>
      <c r="M8" s="285"/>
      <c r="N8" s="204">
        <f ca="1">OFFSET(Очки!$A$3,F8,D8+QUOTIENT(MAX($C$29-11,0), 2)*4)</f>
        <v>10.5</v>
      </c>
      <c r="O8" s="200">
        <f ca="1">IF(F8&lt;E8,OFFSET(IF(OR($C$29=11,$C$29=12),Очки!$B$17,Очки!$O$18),2+E8-F8,IF(D8=2,12,13-E8)),0)</f>
        <v>0</v>
      </c>
      <c r="P8" s="200"/>
      <c r="Q8" s="275"/>
      <c r="R8" s="204">
        <f ca="1">OFFSET(Очки!$A$3,I8,G8+QUOTIENT(MAX($C$29-11,0), 2)*4)</f>
        <v>10</v>
      </c>
      <c r="S8" s="200">
        <f ca="1">IF(I8&lt;H8,OFFSET(IF(OR($C$29=11,$C$29=12),Очки!$B$17,Очки!$O$18),2+H8-I8,IF(G8=2,12,13-H8)),0)</f>
        <v>3.5</v>
      </c>
      <c r="T8" s="200">
        <v>2.5</v>
      </c>
      <c r="U8" s="275"/>
      <c r="V8" s="204">
        <f ca="1">OFFSET(Очки!$A$3,L8,J8+QUOTIENT(MAX($C$29-11,0), 2)*4)</f>
        <v>12</v>
      </c>
      <c r="W8" s="200">
        <f ca="1">IF(L8&lt;K8,OFFSET(IF(OR($C$29=11,$C$29=12),Очки!$B$17,Очки!$O$18),2+K8-L8,IF(J8=2,12,13-K8)),0)</f>
        <v>4.5</v>
      </c>
      <c r="X8" s="200">
        <v>1.5</v>
      </c>
      <c r="Y8" s="201"/>
      <c r="Z8" s="140"/>
      <c r="AA8" s="141"/>
      <c r="AB8" s="195">
        <f ca="1">SUM(M8:Y8)</f>
        <v>44.5</v>
      </c>
      <c r="AC8" s="131"/>
      <c r="AD8" s="131"/>
      <c r="AE8" s="131"/>
    </row>
    <row r="9" spans="1:31" ht="15.75" x14ac:dyDescent="0.25">
      <c r="A9" s="160">
        <f ca="1">RANK(AB9,AB$6:OFFSET(AB$6,0,0,COUNTA(B$6:B$28)))</f>
        <v>4</v>
      </c>
      <c r="B9" s="302" t="s">
        <v>52</v>
      </c>
      <c r="C9" s="151" t="s">
        <v>25</v>
      </c>
      <c r="D9" s="237">
        <v>1</v>
      </c>
      <c r="E9" s="238">
        <v>9</v>
      </c>
      <c r="F9" s="239">
        <v>3</v>
      </c>
      <c r="G9" s="235">
        <v>1</v>
      </c>
      <c r="H9" s="240">
        <v>9</v>
      </c>
      <c r="I9" s="238">
        <v>8</v>
      </c>
      <c r="J9" s="237">
        <v>1</v>
      </c>
      <c r="K9" s="238">
        <v>8</v>
      </c>
      <c r="L9" s="241">
        <v>7</v>
      </c>
      <c r="M9" s="285">
        <v>2.5</v>
      </c>
      <c r="N9" s="204">
        <f ca="1">OFFSET(Очки!$A$3,F9,D9+QUOTIENT(MAX($C$29-11,0), 2)*4)</f>
        <v>14</v>
      </c>
      <c r="O9" s="200">
        <f ca="1">IF(F9&lt;E9,OFFSET(IF(OR($C$29=11,$C$29=12),Очки!$B$17,Очки!$O$18),2+E9-F9,IF(D9=2,12,13-E9)),0)</f>
        <v>6.2</v>
      </c>
      <c r="P9" s="200">
        <v>2.5</v>
      </c>
      <c r="Q9" s="275">
        <v>-7</v>
      </c>
      <c r="R9" s="204">
        <f ca="1">OFFSET(Очки!$A$3,I9,G9+QUOTIENT(MAX($C$29-11,0), 2)*4)</f>
        <v>10.5</v>
      </c>
      <c r="S9" s="200">
        <f ca="1">IF(I9&lt;H9,OFFSET(IF(OR($C$29=11,$C$29=12),Очки!$B$17,Очки!$O$18),2+H9-I9,IF(G9=2,12,13-H9)),0)</f>
        <v>1.2</v>
      </c>
      <c r="T9" s="200">
        <v>2</v>
      </c>
      <c r="U9" s="275"/>
      <c r="V9" s="204">
        <f ca="1">OFFSET(Очки!$A$3,L9,J9+QUOTIENT(MAX($C$29-11,0), 2)*4)</f>
        <v>11</v>
      </c>
      <c r="W9" s="200">
        <f ca="1">IF(L9&lt;K9,OFFSET(IF(OR($C$29=11,$C$29=12),Очки!$B$17,Очки!$O$18),2+K9-L9,IF(J9=2,12,13-K9)),0)</f>
        <v>1.2</v>
      </c>
      <c r="X9" s="200"/>
      <c r="Y9" s="201"/>
      <c r="Z9" s="140"/>
      <c r="AA9" s="141"/>
      <c r="AB9" s="195">
        <f ca="1">SUM(M9:Y9)</f>
        <v>44.1</v>
      </c>
      <c r="AC9" s="131"/>
      <c r="AD9" s="131"/>
      <c r="AE9" s="131"/>
    </row>
    <row r="10" spans="1:31" ht="15.75" x14ac:dyDescent="0.25">
      <c r="A10" s="160">
        <f ca="1">RANK(AB10,AB$6:OFFSET(AB$6,0,0,COUNTA(B$6:B$28)))</f>
        <v>5</v>
      </c>
      <c r="B10" s="156" t="s">
        <v>47</v>
      </c>
      <c r="C10" s="151" t="s">
        <v>25</v>
      </c>
      <c r="D10" s="237">
        <v>1</v>
      </c>
      <c r="E10" s="238">
        <v>8</v>
      </c>
      <c r="F10" s="239">
        <v>7</v>
      </c>
      <c r="G10" s="235">
        <v>1</v>
      </c>
      <c r="H10" s="240">
        <v>3</v>
      </c>
      <c r="I10" s="238">
        <v>2</v>
      </c>
      <c r="J10" s="237">
        <v>2</v>
      </c>
      <c r="K10" s="238">
        <v>4</v>
      </c>
      <c r="L10" s="241">
        <v>1</v>
      </c>
      <c r="M10" s="285">
        <v>2</v>
      </c>
      <c r="N10" s="204">
        <f ca="1">OFFSET(Очки!$A$3,F10,D10+QUOTIENT(MAX($C$29-11,0), 2)*4)</f>
        <v>11</v>
      </c>
      <c r="O10" s="200">
        <f ca="1">IF(F10&lt;E10,OFFSET(IF(OR($C$29=11,$C$29=12),Очки!$B$17,Очки!$O$18),2+E10-F10,IF(D10=2,12,13-E10)),0)</f>
        <v>1.2</v>
      </c>
      <c r="P10" s="200"/>
      <c r="Q10" s="275"/>
      <c r="R10" s="204">
        <f ca="1">OFFSET(Очки!$A$3,I10,G10+QUOTIENT(MAX($C$29-11,0), 2)*4)</f>
        <v>15</v>
      </c>
      <c r="S10" s="200">
        <f ca="1">IF(I10&lt;H10,OFFSET(IF(OR($C$29=11,$C$29=12),Очки!$B$17,Очки!$O$18),2+H10-I10,IF(G10=2,12,13-H10)),0)</f>
        <v>0.7</v>
      </c>
      <c r="T10" s="200"/>
      <c r="U10" s="275"/>
      <c r="V10" s="204">
        <f ca="1">OFFSET(Очки!$A$3,L10,J10+QUOTIENT(MAX($C$29-11,0), 2)*4)</f>
        <v>11</v>
      </c>
      <c r="W10" s="200">
        <f ca="1">IF(L10&lt;K10,OFFSET(IF(OR($C$29=11,$C$29=12),Очки!$B$17,Очки!$O$18),2+K10-L10,IF(J10=2,12,13-K10)),0)</f>
        <v>2.1</v>
      </c>
      <c r="X10" s="200"/>
      <c r="Y10" s="201"/>
      <c r="Z10" s="140"/>
      <c r="AA10" s="141"/>
      <c r="AB10" s="195">
        <f ca="1">SUM(M10:Y10)</f>
        <v>43</v>
      </c>
      <c r="AC10" s="131"/>
      <c r="AD10" s="131"/>
      <c r="AE10" s="131"/>
    </row>
    <row r="11" spans="1:31" ht="16.5" thickBot="1" x14ac:dyDescent="0.3">
      <c r="A11" s="160">
        <f ca="1">RANK(AB11,AB$6:OFFSET(AB$6,0,0,COUNTA(B$6:B$28)))</f>
        <v>6</v>
      </c>
      <c r="B11" s="157" t="s">
        <v>56</v>
      </c>
      <c r="C11" s="151"/>
      <c r="D11" s="237">
        <v>1</v>
      </c>
      <c r="E11" s="238">
        <v>4</v>
      </c>
      <c r="F11" s="239">
        <v>4</v>
      </c>
      <c r="G11" s="235">
        <v>1</v>
      </c>
      <c r="H11" s="240">
        <v>8</v>
      </c>
      <c r="I11" s="238">
        <v>5</v>
      </c>
      <c r="J11" s="237">
        <v>1</v>
      </c>
      <c r="K11" s="238">
        <v>4</v>
      </c>
      <c r="L11" s="241">
        <v>6</v>
      </c>
      <c r="M11" s="285"/>
      <c r="N11" s="204">
        <f ca="1">OFFSET(Очки!$A$3,F11,D11+QUOTIENT(MAX($C$29-11,0), 2)*4)</f>
        <v>13</v>
      </c>
      <c r="O11" s="200">
        <f ca="1">IF(F11&lt;E11,OFFSET(IF(OR($C$29=11,$C$29=12),Очки!$B$17,Очки!$O$18),2+E11-F11,IF(D11=2,12,13-E11)),0)</f>
        <v>0</v>
      </c>
      <c r="P11" s="200">
        <v>2</v>
      </c>
      <c r="Q11" s="275"/>
      <c r="R11" s="204">
        <f ca="1">OFFSET(Очки!$A$3,I11,G11+QUOTIENT(MAX($C$29-11,0), 2)*4)</f>
        <v>12</v>
      </c>
      <c r="S11" s="200">
        <f ca="1">IF(I11&lt;H11,OFFSET(IF(OR($C$29=11,$C$29=12),Очки!$B$17,Очки!$O$18),2+H11-I11,IF(G11=2,12,13-H11)),0)</f>
        <v>3.3</v>
      </c>
      <c r="T11" s="200"/>
      <c r="U11" s="275"/>
      <c r="V11" s="204">
        <f ca="1">OFFSET(Очки!$A$3,L11,J11+QUOTIENT(MAX($C$29-11,0), 2)*4)</f>
        <v>11.5</v>
      </c>
      <c r="W11" s="200">
        <f ca="1">IF(L11&lt;K11,OFFSET(IF(OR($C$29=11,$C$29=12),Очки!$B$17,Очки!$O$18),2+K11-L11,IF(J11=2,12,13-K11)),0)</f>
        <v>0</v>
      </c>
      <c r="X11" s="200"/>
      <c r="Y11" s="201"/>
      <c r="Z11" s="140"/>
      <c r="AA11" s="141"/>
      <c r="AB11" s="195">
        <f ca="1">SUM(M11:Y11)</f>
        <v>41.8</v>
      </c>
      <c r="AC11" s="131"/>
      <c r="AD11" s="131"/>
      <c r="AE11" s="131"/>
    </row>
    <row r="12" spans="1:31" ht="15.75" x14ac:dyDescent="0.25">
      <c r="A12" s="159">
        <f ca="1">RANK(AB12,AB$6:OFFSET(AB$6,0,0,COUNTA(B$6:B$28)))</f>
        <v>7</v>
      </c>
      <c r="B12" s="288" t="s">
        <v>51</v>
      </c>
      <c r="C12" s="150" t="s">
        <v>25</v>
      </c>
      <c r="D12" s="269">
        <v>1</v>
      </c>
      <c r="E12" s="270">
        <v>3</v>
      </c>
      <c r="F12" s="271">
        <v>2</v>
      </c>
      <c r="G12" s="272">
        <v>1</v>
      </c>
      <c r="H12" s="236">
        <v>7</v>
      </c>
      <c r="I12" s="270">
        <v>7</v>
      </c>
      <c r="J12" s="269">
        <v>1</v>
      </c>
      <c r="K12" s="270">
        <v>6</v>
      </c>
      <c r="L12" s="273">
        <v>3</v>
      </c>
      <c r="M12" s="284"/>
      <c r="N12" s="230">
        <f ca="1">OFFSET(Очки!$A$3,F12,D12+QUOTIENT(MAX($C$29-11,0), 2)*4)</f>
        <v>15</v>
      </c>
      <c r="O12" s="198">
        <f ca="1">IF(F12&lt;E12,OFFSET(IF(OR($C$29=11,$C$29=12),Очки!$B$17,Очки!$O$18),2+E12-F12,IF(D12=2,12,13-E12)),0)</f>
        <v>0.7</v>
      </c>
      <c r="P12" s="198">
        <v>1.5</v>
      </c>
      <c r="Q12" s="274"/>
      <c r="R12" s="230">
        <f ca="1">OFFSET(Очки!$A$3,I12,G12+QUOTIENT(MAX($C$29-11,0), 2)*4)</f>
        <v>11</v>
      </c>
      <c r="S12" s="198">
        <f ca="1">IF(I12&lt;H12,OFFSET(IF(OR($C$29=11,$C$29=12),Очки!$B$17,Очки!$O$18),2+H12-I12,IF(G12=2,12,13-H12)),0)</f>
        <v>0</v>
      </c>
      <c r="T12" s="198">
        <v>1</v>
      </c>
      <c r="U12" s="274"/>
      <c r="V12" s="230">
        <f ca="1">OFFSET(Очки!$A$3,L12,J12+QUOTIENT(MAX($C$29-11,0), 2)*4)</f>
        <v>14</v>
      </c>
      <c r="W12" s="198">
        <f ca="1">IF(L12&lt;K12,OFFSET(IF(OR($C$29=11,$C$29=12),Очки!$B$17,Очки!$O$18),2+K12-L12,IF(J12=2,12,13-K12)),0)</f>
        <v>2.7</v>
      </c>
      <c r="X12" s="198">
        <v>1</v>
      </c>
      <c r="Y12" s="199">
        <v>-7</v>
      </c>
      <c r="Z12" s="138"/>
      <c r="AA12" s="139"/>
      <c r="AB12" s="194">
        <f ca="1">SUM(M12:Y12)</f>
        <v>39.900000000000006</v>
      </c>
      <c r="AC12" s="131"/>
      <c r="AD12" s="131"/>
      <c r="AE12" s="131"/>
    </row>
    <row r="13" spans="1:31" ht="15.75" x14ac:dyDescent="0.25">
      <c r="A13" s="160">
        <f ca="1">RANK(AB13,AB$6:OFFSET(AB$6,0,0,COUNTA(B$6:B$28)))</f>
        <v>8</v>
      </c>
      <c r="B13" s="156" t="s">
        <v>60</v>
      </c>
      <c r="C13" s="151"/>
      <c r="D13" s="237">
        <v>1</v>
      </c>
      <c r="E13" s="238">
        <v>6</v>
      </c>
      <c r="F13" s="239">
        <v>5</v>
      </c>
      <c r="G13" s="235">
        <v>2</v>
      </c>
      <c r="H13" s="240">
        <v>8</v>
      </c>
      <c r="I13" s="238">
        <v>6</v>
      </c>
      <c r="J13" s="237">
        <v>2</v>
      </c>
      <c r="K13" s="238">
        <v>7</v>
      </c>
      <c r="L13" s="241">
        <v>3</v>
      </c>
      <c r="M13" s="285">
        <v>1</v>
      </c>
      <c r="N13" s="204">
        <f ca="1">OFFSET(Очки!$A$3,F13,D13+QUOTIENT(MAX($C$29-11,0), 2)*4)</f>
        <v>12</v>
      </c>
      <c r="O13" s="200">
        <f ca="1">IF(F13&lt;E13,OFFSET(IF(OR($C$29=11,$C$29=12),Очки!$B$17,Очки!$O$18),2+E13-F13,IF(D13=2,12,13-E13)),0)</f>
        <v>1</v>
      </c>
      <c r="P13" s="200"/>
      <c r="Q13" s="275"/>
      <c r="R13" s="204">
        <f ca="1">OFFSET(Очки!$A$3,I13,G13+QUOTIENT(MAX($C$29-11,0), 2)*4)</f>
        <v>6.5</v>
      </c>
      <c r="S13" s="200">
        <f ca="1">IF(I13&lt;H13,OFFSET(IF(OR($C$29=11,$C$29=12),Очки!$B$17,Очки!$O$18),2+H13-I13,IF(G13=2,12,13-H13)),0)</f>
        <v>1.4</v>
      </c>
      <c r="T13" s="200"/>
      <c r="U13" s="275"/>
      <c r="V13" s="204">
        <f ca="1">OFFSET(Очки!$A$3,L13,J13+QUOTIENT(MAX($C$29-11,0), 2)*4)</f>
        <v>9</v>
      </c>
      <c r="W13" s="200">
        <f ca="1">IF(L13&lt;K13,OFFSET(IF(OR($C$29=11,$C$29=12),Очки!$B$17,Очки!$O$18),2+K13-L13,IF(J13=2,12,13-K13)),0)</f>
        <v>2.8</v>
      </c>
      <c r="X13" s="200">
        <v>2</v>
      </c>
      <c r="Y13" s="201"/>
      <c r="Z13" s="140"/>
      <c r="AA13" s="141"/>
      <c r="AB13" s="195">
        <f ca="1">SUM(M13:Y13)</f>
        <v>35.699999999999996</v>
      </c>
      <c r="AC13" s="131"/>
      <c r="AD13" s="131"/>
      <c r="AE13" s="131"/>
    </row>
    <row r="14" spans="1:31" ht="15.75" x14ac:dyDescent="0.25">
      <c r="A14" s="160">
        <f ca="1">RANK(AB14,AB$6:OFFSET(AB$6,0,0,COUNTA(B$6:B$28)))</f>
        <v>9</v>
      </c>
      <c r="B14" s="157" t="s">
        <v>103</v>
      </c>
      <c r="C14" s="151" t="s">
        <v>25</v>
      </c>
      <c r="D14" s="237">
        <v>2</v>
      </c>
      <c r="E14" s="238">
        <v>1</v>
      </c>
      <c r="F14" s="239">
        <v>4</v>
      </c>
      <c r="G14" s="235">
        <v>2</v>
      </c>
      <c r="H14" s="240">
        <v>6</v>
      </c>
      <c r="I14" s="238">
        <v>3</v>
      </c>
      <c r="J14" s="237">
        <v>1</v>
      </c>
      <c r="K14" s="238">
        <v>1</v>
      </c>
      <c r="L14" s="241">
        <v>2</v>
      </c>
      <c r="M14" s="285"/>
      <c r="N14" s="204">
        <f ca="1">OFFSET(Очки!$A$3,F14,D14+QUOTIENT(MAX($C$29-11,0), 2)*4)</f>
        <v>8</v>
      </c>
      <c r="O14" s="200">
        <f ca="1">IF(F14&lt;E14,OFFSET(IF(OR($C$29=11,$C$29=12),Очки!$B$17,Очки!$O$18),2+E14-F14,IF(D14=2,12,13-E14)),0)</f>
        <v>0</v>
      </c>
      <c r="P14" s="200"/>
      <c r="Q14" s="275">
        <v>-2</v>
      </c>
      <c r="R14" s="204">
        <f ca="1">OFFSET(Очки!$A$3,I14,G14+QUOTIENT(MAX($C$29-11,0), 2)*4)</f>
        <v>9</v>
      </c>
      <c r="S14" s="200">
        <f ca="1">IF(I14&lt;H14,OFFSET(IF(OR($C$29=11,$C$29=12),Очки!$B$17,Очки!$O$18),2+H14-I14,IF(G14=2,12,13-H14)),0)</f>
        <v>2.1</v>
      </c>
      <c r="T14" s="200"/>
      <c r="U14" s="275"/>
      <c r="V14" s="204">
        <f ca="1">OFFSET(Очки!$A$3,L14,J14+QUOTIENT(MAX($C$29-11,0), 2)*4)</f>
        <v>15</v>
      </c>
      <c r="W14" s="200">
        <f ca="1">IF(L14&lt;K14,OFFSET(IF(OR($C$29=11,$C$29=12),Очки!$B$17,Очки!$O$18),2+K14-L14,IF(J14=2,12,13-K14)),0)</f>
        <v>0</v>
      </c>
      <c r="X14" s="200"/>
      <c r="Y14" s="201"/>
      <c r="Z14" s="140"/>
      <c r="AA14" s="141"/>
      <c r="AB14" s="195">
        <f ca="1">SUM(M14:Y14)</f>
        <v>32.1</v>
      </c>
      <c r="AC14" s="131"/>
      <c r="AD14" s="131"/>
      <c r="AE14" s="131"/>
    </row>
    <row r="15" spans="1:31" ht="15.75" x14ac:dyDescent="0.25">
      <c r="A15" s="160">
        <f ca="1">RANK(AB15,AB$6:OFFSET(AB$6,0,0,COUNTA(B$6:B$28)))</f>
        <v>10</v>
      </c>
      <c r="B15" s="289" t="s">
        <v>109</v>
      </c>
      <c r="C15" s="151">
        <v>5</v>
      </c>
      <c r="D15" s="237">
        <v>1</v>
      </c>
      <c r="E15" s="238">
        <v>5</v>
      </c>
      <c r="F15" s="239">
        <v>9</v>
      </c>
      <c r="G15" s="235">
        <v>1</v>
      </c>
      <c r="H15" s="240">
        <v>1</v>
      </c>
      <c r="I15" s="238">
        <v>1</v>
      </c>
      <c r="J15" s="237">
        <v>2</v>
      </c>
      <c r="K15" s="238">
        <v>8</v>
      </c>
      <c r="L15" s="241">
        <v>8</v>
      </c>
      <c r="M15" s="285">
        <v>0.5</v>
      </c>
      <c r="N15" s="204">
        <f ca="1">OFFSET(Очки!$A$3,F15,D15+QUOTIENT(MAX($C$29-11,0), 2)*4)</f>
        <v>10</v>
      </c>
      <c r="O15" s="200">
        <f ca="1">IF(F15&lt;E15,OFFSET(IF(OR($C$29=11,$C$29=12),Очки!$B$17,Очки!$O$18),2+E15-F15,IF(D15=2,12,13-E15)),0)</f>
        <v>0</v>
      </c>
      <c r="P15" s="200"/>
      <c r="Q15" s="275"/>
      <c r="R15" s="204">
        <f ca="1">OFFSET(Очки!$A$3,I15,G15+QUOTIENT(MAX($C$29-11,0), 2)*4)</f>
        <v>16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>
        <f ca="1">OFFSET(Очки!$A$3,L15,J15+QUOTIENT(MAX($C$29-11,0), 2)*4)</f>
        <v>5.5</v>
      </c>
      <c r="W15" s="200">
        <f ca="1">IF(L15&lt;K15,OFFSET(IF(OR($C$29=11,$C$29=12),Очки!$B$17,Очки!$O$18),2+K15-L15,IF(J15=2,12,13-K15)),0)</f>
        <v>0</v>
      </c>
      <c r="X15" s="200"/>
      <c r="Y15" s="201"/>
      <c r="Z15" s="140"/>
      <c r="AA15" s="141"/>
      <c r="AB15" s="195">
        <f ca="1">SUM(M15:Y15)</f>
        <v>32</v>
      </c>
      <c r="AC15" s="131"/>
      <c r="AD15" s="131"/>
      <c r="AE15" s="131"/>
    </row>
    <row r="16" spans="1:31" ht="15" customHeight="1" x14ac:dyDescent="0.25">
      <c r="A16" s="160">
        <f ca="1">RANK(AB16,AB$6:OFFSET(AB$6,0,0,COUNTA(B$6:B$28)))</f>
        <v>11</v>
      </c>
      <c r="B16" s="302" t="s">
        <v>46</v>
      </c>
      <c r="C16" s="151"/>
      <c r="D16" s="237">
        <v>2</v>
      </c>
      <c r="E16" s="238">
        <v>6</v>
      </c>
      <c r="F16" s="239">
        <v>5</v>
      </c>
      <c r="G16" s="235">
        <v>2</v>
      </c>
      <c r="H16" s="240">
        <v>4</v>
      </c>
      <c r="I16" s="238">
        <v>1</v>
      </c>
      <c r="J16" s="234">
        <v>1</v>
      </c>
      <c r="K16" s="238">
        <v>3</v>
      </c>
      <c r="L16" s="241">
        <v>8</v>
      </c>
      <c r="M16" s="285"/>
      <c r="N16" s="204">
        <f ca="1">OFFSET(Очки!$A$3,F16,D16+QUOTIENT(MAX($C$29-11,0), 2)*4)</f>
        <v>7</v>
      </c>
      <c r="O16" s="200">
        <f ca="1">IF(F16&lt;E16,OFFSET(IF(OR($C$29=11,$C$29=12),Очки!$B$17,Очки!$O$18),2+E16-F16,IF(D16=2,12,13-E16)),0)</f>
        <v>0.7</v>
      </c>
      <c r="P16" s="200"/>
      <c r="Q16" s="275"/>
      <c r="R16" s="204">
        <f ca="1">OFFSET(Очки!$A$3,I16,G16+QUOTIENT(MAX($C$29-11,0), 2)*4)</f>
        <v>11</v>
      </c>
      <c r="S16" s="200">
        <f ca="1">IF(I16&lt;H16,OFFSET(IF(OR($C$29=11,$C$29=12),Очки!$B$17,Очки!$O$18),2+H16-I16,IF(G16=2,12,13-H16)),0)</f>
        <v>2.1</v>
      </c>
      <c r="T16" s="200"/>
      <c r="U16" s="275"/>
      <c r="V16" s="204">
        <f ca="1">OFFSET(Очки!$A$3,L16,J16+QUOTIENT(MAX($C$29-11,0), 2)*4)</f>
        <v>10.5</v>
      </c>
      <c r="W16" s="200">
        <f ca="1">IF(L16&lt;K16,OFFSET(IF(OR($C$29=11,$C$29=12),Очки!$B$17,Очки!$O$18),2+K16-L16,IF(J16=2,12,13-K16)),0)</f>
        <v>0</v>
      </c>
      <c r="X16" s="200"/>
      <c r="Y16" s="201"/>
      <c r="Z16" s="140"/>
      <c r="AA16" s="141"/>
      <c r="AB16" s="195">
        <f ca="1">SUM(M16:Y16)</f>
        <v>31.3</v>
      </c>
      <c r="AD16" s="131"/>
    </row>
    <row r="17" spans="1:30" ht="15.75" x14ac:dyDescent="0.25">
      <c r="A17" s="160">
        <f ca="1">RANK(AB17,AB$6:OFFSET(AB$6,0,0,COUNTA(B$6:B$28)))</f>
        <v>12</v>
      </c>
      <c r="B17" s="156" t="s">
        <v>53</v>
      </c>
      <c r="C17" s="151">
        <v>2.5</v>
      </c>
      <c r="D17" s="237">
        <v>2</v>
      </c>
      <c r="E17" s="238">
        <v>8</v>
      </c>
      <c r="F17" s="239">
        <v>2</v>
      </c>
      <c r="G17" s="235">
        <v>1</v>
      </c>
      <c r="H17" s="240">
        <v>5</v>
      </c>
      <c r="I17" s="238">
        <v>9</v>
      </c>
      <c r="J17" s="234">
        <v>1</v>
      </c>
      <c r="K17" s="238">
        <v>5</v>
      </c>
      <c r="L17" s="241">
        <v>8</v>
      </c>
      <c r="M17" s="285"/>
      <c r="N17" s="204">
        <f ca="1">OFFSET(Очки!$A$3,F17,D17+QUOTIENT(MAX($C$29-11,0), 2)*4)</f>
        <v>10</v>
      </c>
      <c r="O17" s="200">
        <f ca="1">IF(F17&lt;E17,OFFSET(IF(OR($C$29=11,$C$29=12),Очки!$B$17,Очки!$O$18),2+E17-F17,IF(D17=2,12,13-E17)),0)</f>
        <v>4.2</v>
      </c>
      <c r="P17" s="200">
        <v>0.5</v>
      </c>
      <c r="Q17" s="275">
        <v>-8</v>
      </c>
      <c r="R17" s="204">
        <f ca="1">OFFSET(Очки!$A$3,I17,G17+QUOTIENT(MAX($C$29-11,0), 2)*4)</f>
        <v>10</v>
      </c>
      <c r="S17" s="200">
        <f ca="1">IF(I17&lt;H17,OFFSET(IF(OR($C$29=11,$C$29=12),Очки!$B$17,Очки!$O$18),2+H17-I17,IF(G17=2,12,13-H17)),0)</f>
        <v>0</v>
      </c>
      <c r="T17" s="200">
        <v>0.5</v>
      </c>
      <c r="U17" s="275"/>
      <c r="V17" s="204">
        <f ca="1">OFFSET(Очки!$A$3,L17,J17+QUOTIENT(MAX($C$29-11,0), 2)*4)</f>
        <v>10.5</v>
      </c>
      <c r="W17" s="200">
        <f ca="1">IF(L17&lt;K17,OFFSET(IF(OR($C$29=11,$C$29=12),Очки!$B$17,Очки!$O$18),2+K17-L17,IF(J17=2,12,13-K17)),0)</f>
        <v>0</v>
      </c>
      <c r="X17" s="200">
        <v>2.5</v>
      </c>
      <c r="Y17" s="201"/>
      <c r="Z17" s="140"/>
      <c r="AA17" s="141"/>
      <c r="AB17" s="195">
        <f ca="1">SUM(M17:Y17)</f>
        <v>30.2</v>
      </c>
      <c r="AD17" s="131"/>
    </row>
    <row r="18" spans="1:30" ht="15.75" x14ac:dyDescent="0.25">
      <c r="A18" s="160">
        <f ca="1">RANK(AB18,AB$6:OFFSET(AB$6,0,0,COUNTA(B$6:B$28)))</f>
        <v>13</v>
      </c>
      <c r="B18" s="157" t="s">
        <v>110</v>
      </c>
      <c r="C18" s="151">
        <v>12.5</v>
      </c>
      <c r="D18" s="237">
        <v>2</v>
      </c>
      <c r="E18" s="238">
        <v>7</v>
      </c>
      <c r="F18" s="239">
        <v>3</v>
      </c>
      <c r="G18" s="235">
        <v>1</v>
      </c>
      <c r="H18" s="240">
        <v>2</v>
      </c>
      <c r="I18" s="238">
        <v>3</v>
      </c>
      <c r="J18" s="237">
        <v>2</v>
      </c>
      <c r="K18" s="238">
        <v>3</v>
      </c>
      <c r="L18" s="241">
        <v>2</v>
      </c>
      <c r="M18" s="285"/>
      <c r="N18" s="204">
        <f ca="1">OFFSET(Очки!$A$3,F18,D18+QUOTIENT(MAX($C$29-11,0), 2)*4)</f>
        <v>9</v>
      </c>
      <c r="O18" s="200">
        <f ca="1">IF(F18&lt;E18,OFFSET(IF(OR($C$29=11,$C$29=12),Очки!$B$17,Очки!$O$18),2+E18-F18,IF(D18=2,12,13-E18)),0)</f>
        <v>2.8</v>
      </c>
      <c r="P18" s="200"/>
      <c r="Q18" s="275"/>
      <c r="R18" s="204">
        <f ca="1">OFFSET(Очки!$A$3,I18,G18+QUOTIENT(MAX($C$29-11,0), 2)*4)</f>
        <v>14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>
        <f ca="1">OFFSET(Очки!$A$3,L18,J18+QUOTIENT(MAX($C$29-11,0), 2)*4)</f>
        <v>10</v>
      </c>
      <c r="W18" s="200">
        <f ca="1">IF(L18&lt;K18,OFFSET(IF(OR($C$29=11,$C$29=12),Очки!$B$17,Очки!$O$18),2+K18-L18,IF(J18=2,12,13-K18)),0)</f>
        <v>0.7</v>
      </c>
      <c r="X18" s="200"/>
      <c r="Y18" s="201">
        <v>-7</v>
      </c>
      <c r="Z18" s="140"/>
      <c r="AA18" s="141"/>
      <c r="AB18" s="195">
        <f ca="1">SUM(M18:Y18)</f>
        <v>29.5</v>
      </c>
      <c r="AD18" s="131"/>
    </row>
    <row r="19" spans="1:30" ht="15.75" x14ac:dyDescent="0.25">
      <c r="A19" s="160">
        <f ca="1">RANK(AB19,AB$6:OFFSET(AB$6,0,0,COUNTA(B$6:B$28)))</f>
        <v>14</v>
      </c>
      <c r="B19" s="287" t="s">
        <v>58</v>
      </c>
      <c r="C19" s="151" t="s">
        <v>25</v>
      </c>
      <c r="D19" s="237">
        <v>2</v>
      </c>
      <c r="E19" s="238">
        <v>4</v>
      </c>
      <c r="F19" s="239">
        <v>1</v>
      </c>
      <c r="G19" s="235">
        <v>2</v>
      </c>
      <c r="H19" s="240">
        <v>5</v>
      </c>
      <c r="I19" s="238">
        <v>7</v>
      </c>
      <c r="J19" s="234">
        <v>2</v>
      </c>
      <c r="K19" s="238">
        <v>5</v>
      </c>
      <c r="L19" s="241">
        <v>4</v>
      </c>
      <c r="M19" s="285"/>
      <c r="N19" s="204">
        <f ca="1">OFFSET(Очки!$A$3,F19,D19+QUOTIENT(MAX($C$29-11,0), 2)*4)</f>
        <v>11</v>
      </c>
      <c r="O19" s="200">
        <f ca="1">IF(F19&lt;E19,OFFSET(IF(OR($C$29=11,$C$29=12),Очки!$B$17,Очки!$O$18),2+E19-F19,IF(D19=2,12,13-E19)),0)</f>
        <v>2.1</v>
      </c>
      <c r="P19" s="200"/>
      <c r="Q19" s="275"/>
      <c r="R19" s="204">
        <f ca="1">OFFSET(Очки!$A$3,I19,G19+QUOTIENT(MAX($C$29-11,0), 2)*4)</f>
        <v>6</v>
      </c>
      <c r="S19" s="200">
        <f ca="1">IF(I19&lt;H19,OFFSET(IF(OR($C$29=11,$C$29=12),Очки!$B$17,Очки!$O$18),2+H19-I19,IF(G19=2,12,13-H19)),0)</f>
        <v>0</v>
      </c>
      <c r="T19" s="200"/>
      <c r="U19" s="275">
        <v>-2</v>
      </c>
      <c r="V19" s="204">
        <f ca="1">OFFSET(Очки!$A$3,L19,J19+QUOTIENT(MAX($C$29-11,0), 2)*4)</f>
        <v>8</v>
      </c>
      <c r="W19" s="200">
        <f ca="1">IF(L19&lt;K19,OFFSET(IF(OR($C$29=11,$C$29=12),Очки!$B$17,Очки!$O$18),2+K19-L19,IF(J19=2,12,13-K19)),0)</f>
        <v>0.7</v>
      </c>
      <c r="X19" s="200"/>
      <c r="Y19" s="201"/>
      <c r="Z19" s="140"/>
      <c r="AA19" s="141"/>
      <c r="AB19" s="195">
        <f ca="1">SUM(M19:Y19)</f>
        <v>25.8</v>
      </c>
      <c r="AD19" s="131"/>
    </row>
    <row r="20" spans="1:30" ht="15.75" x14ac:dyDescent="0.25">
      <c r="A20" s="160">
        <f ca="1">RANK(AB20,AB$6:OFFSET(AB$6,0,0,COUNTA(B$6:B$28)))</f>
        <v>15</v>
      </c>
      <c r="B20" s="156" t="s">
        <v>111</v>
      </c>
      <c r="C20" s="151">
        <v>5</v>
      </c>
      <c r="D20" s="237">
        <v>2</v>
      </c>
      <c r="E20" s="238">
        <v>5</v>
      </c>
      <c r="F20" s="239">
        <v>7</v>
      </c>
      <c r="G20" s="235">
        <v>2</v>
      </c>
      <c r="H20" s="240">
        <v>3</v>
      </c>
      <c r="I20" s="238">
        <v>4</v>
      </c>
      <c r="J20" s="237">
        <v>2</v>
      </c>
      <c r="K20" s="238">
        <v>1</v>
      </c>
      <c r="L20" s="241">
        <v>7</v>
      </c>
      <c r="M20" s="285"/>
      <c r="N20" s="204">
        <f ca="1">OFFSET(Очки!$A$3,F20,D20+QUOTIENT(MAX($C$29-11,0), 2)*4)</f>
        <v>6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>
        <f ca="1">OFFSET(Очки!$A$3,I20,G20+QUOTIENT(MAX($C$29-11,0), 2)*4)</f>
        <v>8</v>
      </c>
      <c r="S20" s="200">
        <f ca="1">IF(I20&lt;H20,OFFSET(IF(OR($C$29=11,$C$29=12),Очки!$B$17,Очки!$O$18),2+H20-I20,IF(G20=2,12,13-H20)),0)</f>
        <v>0</v>
      </c>
      <c r="T20" s="200"/>
      <c r="U20" s="275"/>
      <c r="V20" s="204">
        <f ca="1">OFFSET(Очки!$A$3,L20,J20+QUOTIENT(MAX($C$29-11,0), 2)*4)</f>
        <v>6</v>
      </c>
      <c r="W20" s="200">
        <f ca="1">IF(L20&lt;K20,OFFSET(IF(OR($C$29=11,$C$29=12),Очки!$B$17,Очки!$O$18),2+K20-L20,IF(J20=2,12,13-K20)),0)</f>
        <v>0</v>
      </c>
      <c r="X20" s="200"/>
      <c r="Y20" s="201"/>
      <c r="Z20" s="140"/>
      <c r="AA20" s="141"/>
      <c r="AB20" s="195">
        <f ca="1">SUM(M20:Y20)</f>
        <v>20</v>
      </c>
      <c r="AD20" s="131"/>
    </row>
    <row r="21" spans="1:30" ht="15.75" x14ac:dyDescent="0.25">
      <c r="A21" s="160">
        <f ca="1">RANK(AB21,AB$6:OFFSET(AB$6,0,0,COUNTA(B$6:B$28)))</f>
        <v>15</v>
      </c>
      <c r="B21" s="303" t="s">
        <v>108</v>
      </c>
      <c r="C21" s="231" t="s">
        <v>25</v>
      </c>
      <c r="D21" s="237">
        <v>2</v>
      </c>
      <c r="E21" s="238">
        <v>3</v>
      </c>
      <c r="F21" s="239">
        <v>7</v>
      </c>
      <c r="G21" s="235">
        <v>2</v>
      </c>
      <c r="H21" s="240">
        <v>2</v>
      </c>
      <c r="I21" s="238">
        <v>5</v>
      </c>
      <c r="J21" s="234">
        <v>2</v>
      </c>
      <c r="K21" s="238">
        <v>2</v>
      </c>
      <c r="L21" s="241">
        <v>5</v>
      </c>
      <c r="M21" s="285"/>
      <c r="N21" s="204">
        <f ca="1">OFFSET(Очки!$A$3,F21,D21+QUOTIENT(MAX($C$29-11,0), 2)*4)</f>
        <v>6</v>
      </c>
      <c r="O21" s="200">
        <f ca="1">IF(F21&lt;E21,OFFSET(IF(OR($C$29=11,$C$29=12),Очки!$B$17,Очки!$O$18),2+E21-F21,IF(D21=2,12,13-E21)),0)</f>
        <v>0</v>
      </c>
      <c r="P21" s="200"/>
      <c r="Q21" s="275"/>
      <c r="R21" s="204">
        <f ca="1">OFFSET(Очки!$A$3,I21,G21+QUOTIENT(MAX($C$29-11,0), 2)*4)</f>
        <v>7</v>
      </c>
      <c r="S21" s="200">
        <f ca="1">IF(I21&lt;H21,OFFSET(IF(OR($C$29=11,$C$29=12),Очки!$B$17,Очки!$O$18),2+H21-I21,IF(G21=2,12,13-H21)),0)</f>
        <v>0</v>
      </c>
      <c r="T21" s="200"/>
      <c r="U21" s="275"/>
      <c r="V21" s="204">
        <f ca="1">OFFSET(Очки!$A$3,L21,J21+QUOTIENT(MAX($C$29-11,0), 2)*4)</f>
        <v>7</v>
      </c>
      <c r="W21" s="200">
        <f ca="1">IF(L21&lt;K21,OFFSET(IF(OR($C$29=11,$C$29=12),Очки!$B$17,Очки!$O$18),2+K21-L21,IF(J21=2,12,13-K21)),0)</f>
        <v>0</v>
      </c>
      <c r="X21" s="200"/>
      <c r="Y21" s="201"/>
      <c r="Z21" s="140"/>
      <c r="AA21" s="141"/>
      <c r="AB21" s="195">
        <f ca="1">SUM(M21:Y21)</f>
        <v>20</v>
      </c>
      <c r="AD21" s="131"/>
    </row>
    <row r="22" spans="1:30" ht="15.75" x14ac:dyDescent="0.25">
      <c r="A22" s="160">
        <f ca="1">RANK(AB22,AB$6:OFFSET(AB$6,0,0,COUNTA(B$6:B$28)))</f>
        <v>17</v>
      </c>
      <c r="B22" s="158" t="s">
        <v>112</v>
      </c>
      <c r="C22" s="231"/>
      <c r="D22" s="237">
        <v>2</v>
      </c>
      <c r="E22" s="238">
        <v>2</v>
      </c>
      <c r="F22" s="239">
        <v>6</v>
      </c>
      <c r="G22" s="235">
        <v>2</v>
      </c>
      <c r="H22" s="240">
        <v>1</v>
      </c>
      <c r="I22" s="238">
        <v>8</v>
      </c>
      <c r="J22" s="237">
        <v>2</v>
      </c>
      <c r="K22" s="238">
        <v>6</v>
      </c>
      <c r="L22" s="241">
        <v>5</v>
      </c>
      <c r="M22" s="285"/>
      <c r="N22" s="204">
        <f ca="1">OFFSET(Очки!$A$3,F22,D22+QUOTIENT(MAX($C$29-11,0), 2)*4)</f>
        <v>6.5</v>
      </c>
      <c r="O22" s="200">
        <f ca="1">IF(F22&lt;E22,OFFSET(IF(OR($C$29=11,$C$29=12),Очки!$B$17,Очки!$O$18),2+E22-F22,IF(D22=2,12,13-E22)),0)</f>
        <v>0</v>
      </c>
      <c r="P22" s="200"/>
      <c r="Q22" s="275"/>
      <c r="R22" s="204">
        <f ca="1">OFFSET(Очки!$A$3,I22,G22+QUOTIENT(MAX($C$29-11,0), 2)*4)</f>
        <v>5.5</v>
      </c>
      <c r="S22" s="200">
        <f ca="1">IF(I22&lt;H22,OFFSET(IF(OR($C$29=11,$C$29=12),Очки!$B$17,Очки!$O$18),2+H22-I22,IF(G22=2,12,13-H22)),0)</f>
        <v>0</v>
      </c>
      <c r="T22" s="200"/>
      <c r="U22" s="275"/>
      <c r="V22" s="204">
        <f ca="1">OFFSET(Очки!$A$3,L22,J22+QUOTIENT(MAX($C$29-11,0), 2)*4)</f>
        <v>7</v>
      </c>
      <c r="W22" s="200">
        <f ca="1">IF(L22&lt;K22,OFFSET(IF(OR($C$29=11,$C$29=12),Очки!$B$17,Очки!$O$18),2+K22-L22,IF(J22=2,12,13-K22)),0)</f>
        <v>0.7</v>
      </c>
      <c r="X22" s="200"/>
      <c r="Y22" s="201"/>
      <c r="Z22" s="140"/>
      <c r="AA22" s="141"/>
      <c r="AB22" s="195">
        <f ca="1">SUM(M22:Y22)</f>
        <v>19.7</v>
      </c>
      <c r="AD22" s="131"/>
    </row>
    <row r="23" spans="1:30" ht="15.95" hidden="1" customHeight="1" x14ac:dyDescent="0.25">
      <c r="A23" s="160" t="e">
        <f ca="1">RANK(AB23,AB$6:OFFSET(AB$6,0,0,COUNTA(B$6:B$28)))</f>
        <v>#N/A</v>
      </c>
      <c r="B23" s="302"/>
      <c r="C23" s="231"/>
      <c r="D23" s="237"/>
      <c r="E23" s="238"/>
      <c r="F23" s="239"/>
      <c r="G23" s="235"/>
      <c r="H23" s="240"/>
      <c r="I23" s="238"/>
      <c r="J23" s="237"/>
      <c r="K23" s="238"/>
      <c r="L23" s="241"/>
      <c r="M23" s="285"/>
      <c r="N23" s="204" t="str">
        <f ca="1">OFFSET(Очки!$A$3,F23,D23+QUOTIENT(MAX($C$29-11,0), 2)*4)</f>
        <v>Место</v>
      </c>
      <c r="O23" s="200">
        <f ca="1">IF(F23&lt;E23,OFFSET(IF(OR($C$29=11,$C$29=12),Очки!$B$17,Очки!$O$18),2+E23-F23,IF(D23=2,12,13-E23)),0)</f>
        <v>0</v>
      </c>
      <c r="P23" s="200"/>
      <c r="Q23" s="275"/>
      <c r="R23" s="204" t="str">
        <f ca="1">OFFSET(Очки!$A$3,I23,G23+QUOTIENT(MAX($C$29-11,0), 2)*4)</f>
        <v>Место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 t="str">
        <f ca="1">OFFSET(Очки!$A$3,L23,J23+QUOTIENT(MAX($C$29-11,0), 2)*4)</f>
        <v>Место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ca="1">SUM(M23:Y23)</f>
        <v>0</v>
      </c>
      <c r="AD23" s="131"/>
    </row>
    <row r="24" spans="1:30" ht="15.95" hidden="1" customHeight="1" x14ac:dyDescent="0.25">
      <c r="A24" s="160" t="e">
        <f ca="1">RANK(AB24,AB$6:OFFSET(AB$6,0,0,COUNTA(B$6:B$28)))</f>
        <v>#N/A</v>
      </c>
      <c r="B24" s="157"/>
      <c r="C24" s="231"/>
      <c r="D24" s="237"/>
      <c r="E24" s="238"/>
      <c r="F24" s="239"/>
      <c r="G24" s="235"/>
      <c r="H24" s="240"/>
      <c r="I24" s="238"/>
      <c r="J24" s="234"/>
      <c r="K24" s="238"/>
      <c r="L24" s="241"/>
      <c r="M24" s="285"/>
      <c r="N24" s="204" t="str">
        <f ca="1">OFFSET(Очки!$A$3,F24,D24+QUOTIENT(MAX($C$29-11,0), 2)*4)</f>
        <v>Место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 t="str">
        <f ca="1">OFFSET(Очки!$A$3,I24,G24+QUOTIENT(MAX($C$29-11,0), 2)*4)</f>
        <v>Место</v>
      </c>
      <c r="S24" s="200">
        <f ca="1">IF(I24&lt;H24,OFFSET(IF(OR($C$29=11,$C$29=12),Очки!$B$17,Очки!$O$18),2+H24-I24,IF(G24=2,12,13-H24)),0)</f>
        <v>0</v>
      </c>
      <c r="T24" s="200"/>
      <c r="U24" s="275"/>
      <c r="V24" s="204" t="str">
        <f ca="1">OFFSET(Очки!$A$3,L24,J24+QUOTIENT(MAX($C$29-11,0), 2)*4)</f>
        <v>Место</v>
      </c>
      <c r="W24" s="200">
        <f ca="1">IF(L24&lt;K24,OFFSET(IF(OR($C$29=11,$C$29=12),Очки!$B$17,Очки!$O$18),2+K24-L24,IF(J24=2,12,13-K24)),0)</f>
        <v>0</v>
      </c>
      <c r="X24" s="200"/>
      <c r="Y24" s="201"/>
      <c r="Z24" s="140"/>
      <c r="AA24" s="141"/>
      <c r="AB24" s="195">
        <f ca="1">SUM(M24:Y24)</f>
        <v>0</v>
      </c>
      <c r="AD24" s="131"/>
    </row>
    <row r="25" spans="1:30" ht="15.95" hidden="1" customHeight="1" x14ac:dyDescent="0.25">
      <c r="A25" s="160" t="e">
        <f ca="1">RANK(AB25,AB$6:OFFSET(AB$6,0,0,COUNTA(B$6:B$28)))</f>
        <v>#N/A</v>
      </c>
      <c r="B25" s="161"/>
      <c r="C25" s="231"/>
      <c r="D25" s="237"/>
      <c r="E25" s="238"/>
      <c r="F25" s="239"/>
      <c r="G25" s="235"/>
      <c r="H25" s="240"/>
      <c r="I25" s="238"/>
      <c r="J25" s="234"/>
      <c r="K25" s="238"/>
      <c r="L25" s="241"/>
      <c r="M25" s="285"/>
      <c r="N25" s="204" t="str">
        <f ca="1">OFFSET(Очки!$A$3,F25,D25+QUOTIENT(MAX($C$29-11,0), 2)*4)</f>
        <v>Место</v>
      </c>
      <c r="O25" s="200">
        <f ca="1">IF(F25&lt;E25,OFFSET(IF(OR($C$29=11,$C$29=12),Очки!$B$17,Очки!$O$18),2+E25-F25,IF(D25=2,12,13-E25)),0)</f>
        <v>0</v>
      </c>
      <c r="P25" s="200"/>
      <c r="Q25" s="275"/>
      <c r="R25" s="204" t="str">
        <f ca="1">OFFSET(Очки!$A$3,I25,G25+QUOTIENT(MAX($C$29-11,0), 2)*4)</f>
        <v>Место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 t="str">
        <f ca="1">OFFSET(Очки!$A$3,L25,J25+QUOTIENT(MAX($C$29-11,0), 2)*4)</f>
        <v>Место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ref="AB6:AB28" ca="1" si="0">SUM(M25:Y25)</f>
        <v>0</v>
      </c>
      <c r="AD25" s="131"/>
    </row>
    <row r="26" spans="1:30" ht="15.95" hidden="1" customHeight="1" x14ac:dyDescent="0.25">
      <c r="A26" s="160" t="e">
        <f ca="1">RANK(AB26,AB$6:OFFSET(AB$6,0,0,COUNTA(B$6:B$28)))</f>
        <v>#N/A</v>
      </c>
      <c r="B26" s="163"/>
      <c r="C26" s="231"/>
      <c r="D26" s="237"/>
      <c r="E26" s="238"/>
      <c r="F26" s="239"/>
      <c r="G26" s="235"/>
      <c r="H26" s="240"/>
      <c r="I26" s="238"/>
      <c r="J26" s="237"/>
      <c r="K26" s="238"/>
      <c r="L26" s="241"/>
      <c r="M26" s="285"/>
      <c r="N26" s="204" t="str">
        <f ca="1">OFFSET(Очки!$A$3,F26,D26+QUOTIENT(MAX($C$29-11,0), 2)*4)</f>
        <v>Место</v>
      </c>
      <c r="O26" s="200">
        <f ca="1">IF(F26&lt;E26,OFFSET(IF(OR($C$29=11,$C$29=12),Очки!$B$17,Очки!$O$18),2+E26-F26,IF(D26=2,12,13-E26)),0)</f>
        <v>0</v>
      </c>
      <c r="P26" s="200"/>
      <c r="Q26" s="275"/>
      <c r="R26" s="204" t="str">
        <f ca="1">OFFSET(Очки!$A$3,I26,G26+QUOTIENT(MAX($C$29-11,0), 2)*4)</f>
        <v>Место</v>
      </c>
      <c r="S26" s="200">
        <f ca="1">IF(I26&lt;H26,OFFSET(IF(OR($C$29=11,$C$29=12),Очки!$B$17,Очки!$O$18),2+H26-I26,IF(G26=2,12,13-H26)),0)</f>
        <v>0</v>
      </c>
      <c r="T26" s="200"/>
      <c r="U26" s="275"/>
      <c r="V26" s="204" t="str">
        <f ca="1">OFFSET(Очки!$A$3,L26,J26+QUOTIENT(MAX($C$29-11,0), 2)*4)</f>
        <v>Место</v>
      </c>
      <c r="W26" s="200">
        <f ca="1">IF(L26&lt;K26,OFFSET(IF(OR($C$29=11,$C$29=12),Очки!$B$17,Очки!$O$18),2+K26-L26,IF(J26=2,12,13-K26)),0)</f>
        <v>0</v>
      </c>
      <c r="X26" s="200"/>
      <c r="Y26" s="201"/>
      <c r="Z26" s="140"/>
      <c r="AA26" s="141"/>
      <c r="AB26" s="195">
        <f t="shared" ca="1" si="0"/>
        <v>0</v>
      </c>
      <c r="AD26" s="131"/>
    </row>
    <row r="27" spans="1:30" ht="15.95" hidden="1" customHeight="1" x14ac:dyDescent="0.25">
      <c r="A27" s="160" t="e">
        <f ca="1">RANK(AB27,AB$6:OFFSET(AB$6,0,0,COUNTA(B$6:B$28)))</f>
        <v>#N/A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ca="1" si="0"/>
        <v>0</v>
      </c>
      <c r="AD27" s="131"/>
    </row>
    <row r="28" spans="1:30" ht="15.95" hidden="1" customHeight="1" thickBot="1" x14ac:dyDescent="0.3">
      <c r="A28" s="164" t="e">
        <f ca="1">RANK(AB28,AB$6:OFFSET(AB$6,0,0,COUNTA(B$6:B$28)))</f>
        <v>#N/A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0"/>
        <v>0</v>
      </c>
      <c r="AD28" s="131"/>
    </row>
    <row r="29" spans="1:30" ht="15.95" customHeight="1" x14ac:dyDescent="0.2">
      <c r="B29" s="131" t="s">
        <v>43</v>
      </c>
      <c r="C29" s="131">
        <f>COUNTA(B6:B28)</f>
        <v>17</v>
      </c>
    </row>
    <row r="30" spans="1:30" ht="15.95" customHeight="1" x14ac:dyDescent="0.2"/>
    <row r="31" spans="1:30" ht="15.95" customHeight="1" x14ac:dyDescent="0.25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 x14ac:dyDescent="0.25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 x14ac:dyDescent="0.25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 x14ac:dyDescent="0.25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 x14ac:dyDescent="0.2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 x14ac:dyDescent="0.2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 x14ac:dyDescent="0.2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 x14ac:dyDescent="0.2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 x14ac:dyDescent="0.2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 x14ac:dyDescent="0.2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 x14ac:dyDescent="0.2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 x14ac:dyDescent="0.2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 x14ac:dyDescent="0.2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 x14ac:dyDescent="0.2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 x14ac:dyDescent="0.2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 x14ac:dyDescent="0.2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 x14ac:dyDescent="0.2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 x14ac:dyDescent="0.2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 x14ac:dyDescent="0.2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 x14ac:dyDescent="0.2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 x14ac:dyDescent="0.2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 x14ac:dyDescent="0.2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 x14ac:dyDescent="0.2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 x14ac:dyDescent="0.2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 x14ac:dyDescent="0.2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 x14ac:dyDescent="0.2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 x14ac:dyDescent="0.2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 x14ac:dyDescent="0.2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 x14ac:dyDescent="0.2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 x14ac:dyDescent="0.2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 x14ac:dyDescent="0.2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sortState ref="A6:AB22">
    <sortCondition descending="1" ref="AB6:AB22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28">
    <cfRule type="expression" dxfId="5" priority="3">
      <formula>AND(E6&gt;F6,O6=0)</formula>
    </cfRule>
  </conditionalFormatting>
  <conditionalFormatting sqref="S6:S28">
    <cfRule type="expression" dxfId="4" priority="2">
      <formula>AND(H6&gt;I6,S6=0)</formula>
    </cfRule>
  </conditionalFormatting>
  <conditionalFormatting sqref="W6:W28">
    <cfRule type="expression" dxfId="3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9" sqref="B9"/>
    </sheetView>
  </sheetViews>
  <sheetFormatPr defaultColWidth="8.85546875" defaultRowHeight="15" x14ac:dyDescent="0.2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 x14ac:dyDescent="0.2">
      <c r="A1" s="366" t="s">
        <v>105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1:31" ht="13.5" customHeight="1" thickBot="1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131"/>
      <c r="AD2" s="131"/>
      <c r="AE2" s="131"/>
    </row>
    <row r="3" spans="1:31" s="135" customFormat="1" ht="16.5" thickBot="1" x14ac:dyDescent="0.3">
      <c r="A3" s="368" t="s">
        <v>21</v>
      </c>
      <c r="B3" s="371" t="s">
        <v>22</v>
      </c>
      <c r="C3" s="132"/>
      <c r="D3" s="374">
        <v>1</v>
      </c>
      <c r="E3" s="375"/>
      <c r="F3" s="376"/>
      <c r="G3" s="374">
        <v>2</v>
      </c>
      <c r="H3" s="375"/>
      <c r="I3" s="376"/>
      <c r="J3" s="377">
        <v>3</v>
      </c>
      <c r="K3" s="378"/>
      <c r="L3" s="379"/>
      <c r="M3" s="380" t="s">
        <v>2</v>
      </c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2"/>
      <c r="AA3" s="133">
        <f>SUM(M3:Z3)</f>
        <v>0</v>
      </c>
      <c r="AB3" s="383" t="s">
        <v>23</v>
      </c>
      <c r="AC3" s="134"/>
      <c r="AD3" s="134"/>
      <c r="AE3" s="134"/>
    </row>
    <row r="4" spans="1:31" s="135" customFormat="1" ht="16.5" customHeight="1" thickBot="1" x14ac:dyDescent="0.3">
      <c r="A4" s="369"/>
      <c r="B4" s="372"/>
      <c r="C4" s="385" t="s">
        <v>24</v>
      </c>
      <c r="D4" s="358" t="s">
        <v>30</v>
      </c>
      <c r="E4" s="360" t="s">
        <v>32</v>
      </c>
      <c r="F4" s="362" t="s">
        <v>33</v>
      </c>
      <c r="G4" s="358" t="s">
        <v>30</v>
      </c>
      <c r="H4" s="360" t="s">
        <v>32</v>
      </c>
      <c r="I4" s="362" t="s">
        <v>33</v>
      </c>
      <c r="J4" s="358" t="s">
        <v>30</v>
      </c>
      <c r="K4" s="360" t="s">
        <v>32</v>
      </c>
      <c r="L4" s="362" t="s">
        <v>33</v>
      </c>
      <c r="M4" s="364" t="s">
        <v>31</v>
      </c>
      <c r="N4" s="356">
        <v>1</v>
      </c>
      <c r="O4" s="357"/>
      <c r="P4" s="357"/>
      <c r="Q4" s="357"/>
      <c r="R4" s="356">
        <v>2</v>
      </c>
      <c r="S4" s="357"/>
      <c r="T4" s="357"/>
      <c r="U4" s="357"/>
      <c r="V4" s="356">
        <v>3</v>
      </c>
      <c r="W4" s="357"/>
      <c r="X4" s="357"/>
      <c r="Y4" s="357"/>
      <c r="Z4" s="148"/>
      <c r="AA4" s="133"/>
      <c r="AB4" s="384"/>
      <c r="AC4" s="134"/>
      <c r="AD4" s="134"/>
      <c r="AE4" s="134"/>
    </row>
    <row r="5" spans="1:31" s="137" customFormat="1" ht="33" customHeight="1" thickBot="1" x14ac:dyDescent="0.3">
      <c r="A5" s="370"/>
      <c r="B5" s="373"/>
      <c r="C5" s="386"/>
      <c r="D5" s="359"/>
      <c r="E5" s="361"/>
      <c r="F5" s="363"/>
      <c r="G5" s="359"/>
      <c r="H5" s="361"/>
      <c r="I5" s="363"/>
      <c r="J5" s="359"/>
      <c r="K5" s="361"/>
      <c r="L5" s="363"/>
      <c r="M5" s="365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84"/>
      <c r="AC5" s="136"/>
      <c r="AD5" s="136"/>
      <c r="AE5" s="136"/>
    </row>
    <row r="6" spans="1:31" ht="15.75" x14ac:dyDescent="0.25">
      <c r="A6" s="159" t="e">
        <f ca="1">RANK(AB6,AB$6:OFFSET(AB$6,0,0,COUNTA(B$6:B$28)))</f>
        <v>#REF!</v>
      </c>
      <c r="B6" s="288"/>
      <c r="C6" s="150"/>
      <c r="D6" s="269"/>
      <c r="E6" s="270"/>
      <c r="F6" s="271"/>
      <c r="G6" s="272"/>
      <c r="H6" s="236"/>
      <c r="I6" s="270"/>
      <c r="J6" s="269"/>
      <c r="K6" s="270"/>
      <c r="L6" s="273"/>
      <c r="M6" s="284"/>
      <c r="N6" s="230" t="str">
        <f ca="1">OFFSET(Очки!$A$3,F6,D6+QUOTIENT(MAX($C$29-11,0), 2)*4)</f>
        <v>Место</v>
      </c>
      <c r="O6" s="198">
        <f ca="1">IF(F6&lt;E6,OFFSET(IF(OR($C$29=11,$C$29=12),Очки!$B$17,Очки!$O$18),2+E6-F6,IF(D6=2,12,13-E6)),0)</f>
        <v>0</v>
      </c>
      <c r="P6" s="198"/>
      <c r="Q6" s="274"/>
      <c r="R6" s="230" t="str">
        <f ca="1">OFFSET(Очки!$A$3,I6,G6+QUOTIENT(MAX($C$29-11,0), 2)*4)</f>
        <v>Место</v>
      </c>
      <c r="S6" s="198">
        <f ca="1">IF(I6&lt;H6,OFFSET(IF(OR($C$29=11,$C$29=12),Очки!$B$17,Очки!$O$18),2+H6-I6,IF(G6=2,12,13-H6)),0)</f>
        <v>0</v>
      </c>
      <c r="T6" s="198"/>
      <c r="U6" s="274"/>
      <c r="V6" s="230" t="str">
        <f ca="1">OFFSET(Очки!$A$3,L6,J6+QUOTIENT(MAX($C$29-11,0), 2)*4)</f>
        <v>Место</v>
      </c>
      <c r="W6" s="198">
        <f ca="1">IF(L6&lt;K6,OFFSET(IF(OR($C$29=11,$C$29=12),Очки!$B$17,Очки!$O$18),2+K6-L6,IF(J6=2,12,13-K6)),0)</f>
        <v>0</v>
      </c>
      <c r="X6" s="198"/>
      <c r="Y6" s="199"/>
      <c r="Z6" s="138"/>
      <c r="AA6" s="139"/>
      <c r="AB6" s="194">
        <f t="shared" ref="AB6:AB28" ca="1" si="0">SUM(M6:Y6)</f>
        <v>0</v>
      </c>
      <c r="AC6" s="131"/>
      <c r="AD6" s="131"/>
      <c r="AE6" s="131"/>
    </row>
    <row r="7" spans="1:31" ht="15.75" x14ac:dyDescent="0.25">
      <c r="A7" s="160" t="e">
        <f ca="1">RANK(AB7,AB$6:OFFSET(AB$6,0,0,COUNTA(B$6:B$28)))</f>
        <v>#REF!</v>
      </c>
      <c r="B7" s="156"/>
      <c r="C7" s="151"/>
      <c r="D7" s="237"/>
      <c r="E7" s="238"/>
      <c r="F7" s="239"/>
      <c r="G7" s="235"/>
      <c r="H7" s="240"/>
      <c r="I7" s="238"/>
      <c r="J7" s="237"/>
      <c r="K7" s="238"/>
      <c r="L7" s="241"/>
      <c r="M7" s="285"/>
      <c r="N7" s="204" t="str">
        <f ca="1">OFFSET(Очки!$A$3,F7,D7+QUOTIENT(MAX($C$29-11,0), 2)*4)</f>
        <v>Место</v>
      </c>
      <c r="O7" s="200">
        <f ca="1">IF(F7&lt;E7,OFFSET(IF(OR($C$29=11,$C$29=12),Очки!$B$17,Очки!$O$18),2+E7-F7,IF(D7=2,12,13-E7)),0)</f>
        <v>0</v>
      </c>
      <c r="P7" s="200"/>
      <c r="Q7" s="275"/>
      <c r="R7" s="204" t="str">
        <f ca="1">OFFSET(Очки!$A$3,I7,G7+QUOTIENT(MAX($C$29-11,0), 2)*4)</f>
        <v>Место</v>
      </c>
      <c r="S7" s="200">
        <f ca="1">IF(I7&lt;H7,OFFSET(IF(OR($C$29=11,$C$29=12),Очки!$B$17,Очки!$O$18),2+H7-I7,IF(G7=2,12,13-H7)),0)</f>
        <v>0</v>
      </c>
      <c r="T7" s="200"/>
      <c r="U7" s="275"/>
      <c r="V7" s="204" t="str">
        <f ca="1">OFFSET(Очки!$A$3,L7,J7+QUOTIENT(MAX($C$29-11,0), 2)*4)</f>
        <v>Место</v>
      </c>
      <c r="W7" s="200">
        <f ca="1">IF(L7&lt;K7,OFFSET(IF(OR($C$29=11,$C$29=12),Очки!$B$17,Очки!$O$18),2+K7-L7,IF(J7=2,12,13-K7)),0)</f>
        <v>0</v>
      </c>
      <c r="X7" s="200"/>
      <c r="Y7" s="201"/>
      <c r="Z7" s="140"/>
      <c r="AA7" s="141"/>
      <c r="AB7" s="195">
        <f t="shared" ca="1" si="0"/>
        <v>0</v>
      </c>
      <c r="AC7" s="131"/>
      <c r="AD7" s="131"/>
      <c r="AE7" s="131"/>
    </row>
    <row r="8" spans="1:31" ht="15.75" x14ac:dyDescent="0.25">
      <c r="A8" s="160" t="e">
        <f ca="1">RANK(AB8,AB$6:OFFSET(AB$6,0,0,COUNTA(B$6:B$28)))</f>
        <v>#REF!</v>
      </c>
      <c r="B8" s="157"/>
      <c r="C8" s="151"/>
      <c r="D8" s="237"/>
      <c r="E8" s="238"/>
      <c r="F8" s="239"/>
      <c r="G8" s="235"/>
      <c r="H8" s="240"/>
      <c r="I8" s="238"/>
      <c r="J8" s="237"/>
      <c r="K8" s="238"/>
      <c r="L8" s="241"/>
      <c r="M8" s="285"/>
      <c r="N8" s="204" t="str">
        <f ca="1">OFFSET(Очки!$A$3,F8,D8+QUOTIENT(MAX($C$29-11,0), 2)*4)</f>
        <v>Место</v>
      </c>
      <c r="O8" s="200">
        <f ca="1">IF(F8&lt;E8,OFFSET(IF(OR($C$29=11,$C$29=12),Очки!$B$17,Очки!$O$18),2+E8-F8,IF(D8=2,12,13-E8)),0)</f>
        <v>0</v>
      </c>
      <c r="P8" s="200"/>
      <c r="Q8" s="275"/>
      <c r="R8" s="204" t="str">
        <f ca="1">OFFSET(Очки!$A$3,I8,G8+QUOTIENT(MAX($C$29-11,0), 2)*4)</f>
        <v>Место</v>
      </c>
      <c r="S8" s="200">
        <f ca="1">IF(I8&lt;H8,OFFSET(IF(OR($C$29=11,$C$29=12),Очки!$B$17,Очки!$O$18),2+H8-I8,IF(G8=2,12,13-H8)),0)</f>
        <v>0</v>
      </c>
      <c r="T8" s="200"/>
      <c r="U8" s="275"/>
      <c r="V8" s="204" t="str">
        <f ca="1">OFFSET(Очки!$A$3,L8,J8+QUOTIENT(MAX($C$29-11,0), 2)*4)</f>
        <v>Место</v>
      </c>
      <c r="W8" s="200">
        <f ca="1">IF(L8&lt;K8,OFFSET(IF(OR($C$29=11,$C$29=12),Очки!$B$17,Очки!$O$18),2+K8-L8,IF(J8=2,12,13-K8)),0)</f>
        <v>0</v>
      </c>
      <c r="X8" s="200"/>
      <c r="Y8" s="201"/>
      <c r="Z8" s="140"/>
      <c r="AA8" s="141"/>
      <c r="AB8" s="195">
        <f t="shared" ca="1" si="0"/>
        <v>0</v>
      </c>
      <c r="AC8" s="131"/>
      <c r="AD8" s="131"/>
      <c r="AE8" s="131"/>
    </row>
    <row r="9" spans="1:31" ht="15.75" x14ac:dyDescent="0.25">
      <c r="A9" s="160" t="e">
        <f ca="1">RANK(AB9,AB$6:OFFSET(AB$6,0,0,COUNTA(B$6:B$28)))</f>
        <v>#REF!</v>
      </c>
      <c r="B9" s="302"/>
      <c r="C9" s="151"/>
      <c r="D9" s="237"/>
      <c r="E9" s="238"/>
      <c r="F9" s="239"/>
      <c r="G9" s="235"/>
      <c r="H9" s="240"/>
      <c r="I9" s="238"/>
      <c r="J9" s="237"/>
      <c r="K9" s="238"/>
      <c r="L9" s="241"/>
      <c r="M9" s="285"/>
      <c r="N9" s="204" t="str">
        <f ca="1">OFFSET(Очки!$A$3,F9,D9+QUOTIENT(MAX($C$29-11,0), 2)*4)</f>
        <v>Место</v>
      </c>
      <c r="O9" s="200">
        <f ca="1">IF(F9&lt;E9,OFFSET(IF(OR($C$29=11,$C$29=12),Очки!$B$17,Очки!$O$18),2+E9-F9,IF(D9=2,12,13-E9)),0)</f>
        <v>0</v>
      </c>
      <c r="P9" s="200"/>
      <c r="Q9" s="275"/>
      <c r="R9" s="204" t="str">
        <f ca="1">OFFSET(Очки!$A$3,I9,G9+QUOTIENT(MAX($C$29-11,0), 2)*4)</f>
        <v>Место</v>
      </c>
      <c r="S9" s="200">
        <f ca="1">IF(I9&lt;H9,OFFSET(IF(OR($C$29=11,$C$29=12),Очки!$B$17,Очки!$O$18),2+H9-I9,IF(G9=2,12,13-H9)),0)</f>
        <v>0</v>
      </c>
      <c r="T9" s="200"/>
      <c r="U9" s="275"/>
      <c r="V9" s="204" t="str">
        <f ca="1">OFFSET(Очки!$A$3,L9,J9+QUOTIENT(MAX($C$29-11,0), 2)*4)</f>
        <v>Место</v>
      </c>
      <c r="W9" s="200">
        <f ca="1">IF(L9&lt;K9,OFFSET(IF(OR($C$29=11,$C$29=12),Очки!$B$17,Очки!$O$18),2+K9-L9,IF(J9=2,12,13-K9)),0)</f>
        <v>0</v>
      </c>
      <c r="X9" s="200"/>
      <c r="Y9" s="201"/>
      <c r="Z9" s="140"/>
      <c r="AA9" s="141"/>
      <c r="AB9" s="195">
        <f t="shared" ca="1" si="0"/>
        <v>0</v>
      </c>
      <c r="AC9" s="131"/>
      <c r="AD9" s="131"/>
      <c r="AE9" s="131"/>
    </row>
    <row r="10" spans="1:31" ht="15.75" x14ac:dyDescent="0.25">
      <c r="A10" s="160" t="e">
        <f ca="1">RANK(AB10,AB$6:OFFSET(AB$6,0,0,COUNTA(B$6:B$28)))</f>
        <v>#REF!</v>
      </c>
      <c r="B10" s="158"/>
      <c r="C10" s="151"/>
      <c r="D10" s="237"/>
      <c r="E10" s="238"/>
      <c r="F10" s="239"/>
      <c r="G10" s="235"/>
      <c r="H10" s="240"/>
      <c r="I10" s="238"/>
      <c r="J10" s="237"/>
      <c r="K10" s="238"/>
      <c r="L10" s="241"/>
      <c r="M10" s="285"/>
      <c r="N10" s="204" t="str">
        <f ca="1">OFFSET(Очки!$A$3,F10,D10+QUOTIENT(MAX($C$29-11,0), 2)*4)</f>
        <v>Место</v>
      </c>
      <c r="O10" s="200">
        <f ca="1">IF(F10&lt;E10,OFFSET(IF(OR($C$29=11,$C$29=12),Очки!$B$17,Очки!$O$18),2+E10-F10,IF(D10=2,12,13-E10)),0)</f>
        <v>0</v>
      </c>
      <c r="P10" s="200"/>
      <c r="Q10" s="275"/>
      <c r="R10" s="204" t="str">
        <f ca="1">OFFSET(Очки!$A$3,I10,G10+QUOTIENT(MAX($C$29-11,0), 2)*4)</f>
        <v>Место</v>
      </c>
      <c r="S10" s="200">
        <f ca="1">IF(I10&lt;H10,OFFSET(IF(OR($C$29=11,$C$29=12),Очки!$B$17,Очки!$O$18),2+H10-I10,IF(G10=2,12,13-H10)),0)</f>
        <v>0</v>
      </c>
      <c r="T10" s="200"/>
      <c r="U10" s="275"/>
      <c r="V10" s="204" t="str">
        <f ca="1">OFFSET(Очки!$A$3,L10,J10+QUOTIENT(MAX($C$29-11,0), 2)*4)</f>
        <v>Место</v>
      </c>
      <c r="W10" s="200">
        <f ca="1">IF(L10&lt;K10,OFFSET(IF(OR($C$29=11,$C$29=12),Очки!$B$17,Очки!$O$18),2+K10-L10,IF(J10=2,12,13-K10)),0)</f>
        <v>0</v>
      </c>
      <c r="X10" s="200"/>
      <c r="Y10" s="201"/>
      <c r="Z10" s="140"/>
      <c r="AA10" s="141"/>
      <c r="AB10" s="195">
        <f t="shared" ca="1" si="0"/>
        <v>0</v>
      </c>
      <c r="AC10" s="131"/>
      <c r="AD10" s="131"/>
      <c r="AE10" s="131"/>
    </row>
    <row r="11" spans="1:31" ht="16.5" thickBot="1" x14ac:dyDescent="0.3">
      <c r="A11" s="160" t="e">
        <f ca="1">RANK(AB11,AB$6:OFFSET(AB$6,0,0,COUNTA(B$6:B$28)))</f>
        <v>#REF!</v>
      </c>
      <c r="B11" s="303"/>
      <c r="C11" s="151"/>
      <c r="D11" s="237"/>
      <c r="E11" s="238"/>
      <c r="F11" s="239"/>
      <c r="G11" s="235"/>
      <c r="H11" s="240"/>
      <c r="I11" s="238"/>
      <c r="J11" s="237"/>
      <c r="K11" s="238"/>
      <c r="L11" s="241"/>
      <c r="M11" s="285"/>
      <c r="N11" s="204" t="str">
        <f ca="1">OFFSET(Очки!$A$3,F11,D11+QUOTIENT(MAX($C$29-11,0), 2)*4)</f>
        <v>Место</v>
      </c>
      <c r="O11" s="200">
        <f ca="1">IF(F11&lt;E11,OFFSET(IF(OR($C$29=11,$C$29=12),Очки!$B$17,Очки!$O$18),2+E11-F11,IF(D11=2,12,13-E11)),0)</f>
        <v>0</v>
      </c>
      <c r="P11" s="200"/>
      <c r="Q11" s="275"/>
      <c r="R11" s="204" t="str">
        <f ca="1">OFFSET(Очки!$A$3,I11,G11+QUOTIENT(MAX($C$29-11,0), 2)*4)</f>
        <v>Место</v>
      </c>
      <c r="S11" s="200">
        <f ca="1">IF(I11&lt;H11,OFFSET(IF(OR($C$29=11,$C$29=12),Очки!$B$17,Очки!$O$18),2+H11-I11,IF(G11=2,12,13-H11)),0)</f>
        <v>0</v>
      </c>
      <c r="T11" s="200"/>
      <c r="U11" s="275"/>
      <c r="V11" s="204" t="str">
        <f ca="1">OFFSET(Очки!$A$3,L11,J11+QUOTIENT(MAX($C$29-11,0), 2)*4)</f>
        <v>Место</v>
      </c>
      <c r="W11" s="200">
        <f ca="1">IF(L11&lt;K11,OFFSET(IF(OR($C$29=11,$C$29=12),Очки!$B$17,Очки!$O$18),2+K11-L11,IF(J11=2,12,13-K11)),0)</f>
        <v>0</v>
      </c>
      <c r="X11" s="200"/>
      <c r="Y11" s="201"/>
      <c r="Z11" s="140"/>
      <c r="AA11" s="141"/>
      <c r="AB11" s="195">
        <f t="shared" ca="1" si="0"/>
        <v>0</v>
      </c>
      <c r="AC11" s="131"/>
      <c r="AD11" s="131"/>
      <c r="AE11" s="131"/>
    </row>
    <row r="12" spans="1:31" ht="15.75" x14ac:dyDescent="0.25">
      <c r="A12" s="159" t="e">
        <f ca="1">RANK(AB12,AB$6:OFFSET(AB$6,0,0,COUNTA(B$6:B$28)))</f>
        <v>#REF!</v>
      </c>
      <c r="B12" s="288"/>
      <c r="C12" s="150"/>
      <c r="D12" s="269"/>
      <c r="E12" s="270"/>
      <c r="F12" s="271"/>
      <c r="G12" s="272"/>
      <c r="H12" s="236"/>
      <c r="I12" s="270"/>
      <c r="J12" s="269"/>
      <c r="K12" s="270"/>
      <c r="L12" s="273"/>
      <c r="M12" s="284"/>
      <c r="N12" s="230" t="str">
        <f ca="1">OFFSET(Очки!$A$3,F12,D12+QUOTIENT(MAX($C$29-11,0), 2)*4)</f>
        <v>Место</v>
      </c>
      <c r="O12" s="198">
        <f ca="1">IF(F12&lt;E12,OFFSET(IF(OR($C$29=11,$C$29=12),Очки!$B$17,Очки!$O$18),2+E12-F12,IF(D12=2,12,13-E12)),0)</f>
        <v>0</v>
      </c>
      <c r="P12" s="198"/>
      <c r="Q12" s="274"/>
      <c r="R12" s="230" t="str">
        <f ca="1">OFFSET(Очки!$A$3,I12,G12+QUOTIENT(MAX($C$29-11,0), 2)*4)</f>
        <v>Место</v>
      </c>
      <c r="S12" s="198">
        <f ca="1">IF(I12&lt;H12,OFFSET(IF(OR($C$29=11,$C$29=12),Очки!$B$17,Очки!$O$18),2+H12-I12,IF(G12=2,12,13-H12)),0)</f>
        <v>0</v>
      </c>
      <c r="T12" s="198"/>
      <c r="U12" s="274"/>
      <c r="V12" s="230" t="str">
        <f ca="1">OFFSET(Очки!$A$3,L12,J12+QUOTIENT(MAX($C$29-11,0), 2)*4)</f>
        <v>Место</v>
      </c>
      <c r="W12" s="198">
        <f ca="1">IF(L12&lt;K12,OFFSET(IF(OR($C$29=11,$C$29=12),Очки!$B$17,Очки!$O$18),2+K12-L12,IF(J12=2,12,13-K12)),0)</f>
        <v>0</v>
      </c>
      <c r="X12" s="198"/>
      <c r="Y12" s="199"/>
      <c r="Z12" s="138"/>
      <c r="AA12" s="139"/>
      <c r="AB12" s="194">
        <f t="shared" ca="1" si="0"/>
        <v>0</v>
      </c>
      <c r="AC12" s="131"/>
      <c r="AD12" s="131"/>
      <c r="AE12" s="131"/>
    </row>
    <row r="13" spans="1:31" ht="15.75" x14ac:dyDescent="0.25">
      <c r="A13" s="160" t="e">
        <f ca="1">RANK(AB13,AB$6:OFFSET(AB$6,0,0,COUNTA(B$6:B$28)))</f>
        <v>#REF!</v>
      </c>
      <c r="B13" s="156"/>
      <c r="C13" s="151"/>
      <c r="D13" s="237"/>
      <c r="E13" s="238"/>
      <c r="F13" s="239"/>
      <c r="G13" s="235"/>
      <c r="H13" s="240"/>
      <c r="I13" s="238"/>
      <c r="J13" s="237"/>
      <c r="K13" s="238"/>
      <c r="L13" s="241"/>
      <c r="M13" s="285"/>
      <c r="N13" s="204" t="str">
        <f ca="1">OFFSET(Очки!$A$3,F13,D13+QUOTIENT(MAX($C$29-11,0), 2)*4)</f>
        <v>Место</v>
      </c>
      <c r="O13" s="200">
        <f ca="1">IF(F13&lt;E13,OFFSET(IF(OR($C$29=11,$C$29=12),Очки!$B$17,Очки!$O$18),2+E13-F13,IF(D13=2,12,13-E13)),0)</f>
        <v>0</v>
      </c>
      <c r="P13" s="200"/>
      <c r="Q13" s="275"/>
      <c r="R13" s="204" t="str">
        <f ca="1">OFFSET(Очки!$A$3,I13,G13+QUOTIENT(MAX($C$29-11,0), 2)*4)</f>
        <v>Место</v>
      </c>
      <c r="S13" s="200">
        <f ca="1">IF(I13&lt;H13,OFFSET(IF(OR($C$29=11,$C$29=12),Очки!$B$17,Очки!$O$18),2+H13-I13,IF(G13=2,12,13-H13)),0)</f>
        <v>0</v>
      </c>
      <c r="T13" s="200"/>
      <c r="U13" s="275"/>
      <c r="V13" s="204" t="str">
        <f ca="1">OFFSET(Очки!$A$3,L13,J13+QUOTIENT(MAX($C$29-11,0), 2)*4)</f>
        <v>Место</v>
      </c>
      <c r="W13" s="200">
        <f ca="1">IF(L13&lt;K13,OFFSET(IF(OR($C$29=11,$C$29=12),Очки!$B$17,Очки!$O$18),2+K13-L13,IF(J13=2,12,13-K13)),0)</f>
        <v>0</v>
      </c>
      <c r="X13" s="200"/>
      <c r="Y13" s="201"/>
      <c r="Z13" s="140"/>
      <c r="AA13" s="141"/>
      <c r="AB13" s="195">
        <f t="shared" ca="1" si="0"/>
        <v>0</v>
      </c>
      <c r="AC13" s="131"/>
      <c r="AD13" s="131"/>
      <c r="AE13" s="131"/>
    </row>
    <row r="14" spans="1:31" ht="15.75" x14ac:dyDescent="0.25">
      <c r="A14" s="160" t="e">
        <f ca="1">RANK(AB14,AB$6:OFFSET(AB$6,0,0,COUNTA(B$6:B$28)))</f>
        <v>#REF!</v>
      </c>
      <c r="B14" s="157"/>
      <c r="C14" s="151"/>
      <c r="D14" s="237"/>
      <c r="E14" s="238"/>
      <c r="F14" s="239"/>
      <c r="G14" s="235"/>
      <c r="H14" s="240"/>
      <c r="I14" s="238"/>
      <c r="J14" s="237"/>
      <c r="K14" s="238"/>
      <c r="L14" s="241"/>
      <c r="M14" s="285"/>
      <c r="N14" s="204" t="str">
        <f ca="1">OFFSET(Очки!$A$3,F14,D14+QUOTIENT(MAX($C$29-11,0), 2)*4)</f>
        <v>Место</v>
      </c>
      <c r="O14" s="200">
        <f ca="1">IF(F14&lt;E14,OFFSET(IF(OR($C$29=11,$C$29=12),Очки!$B$17,Очки!$O$18),2+E14-F14,IF(D14=2,12,13-E14)),0)</f>
        <v>0</v>
      </c>
      <c r="P14" s="200"/>
      <c r="Q14" s="275"/>
      <c r="R14" s="204" t="str">
        <f ca="1">OFFSET(Очки!$A$3,I14,G14+QUOTIENT(MAX($C$29-11,0), 2)*4)</f>
        <v>Место</v>
      </c>
      <c r="S14" s="200">
        <f ca="1">IF(I14&lt;H14,OFFSET(IF(OR($C$29=11,$C$29=12),Очки!$B$17,Очки!$O$18),2+H14-I14,IF(G14=2,12,13-H14)),0)</f>
        <v>0</v>
      </c>
      <c r="T14" s="200"/>
      <c r="U14" s="275"/>
      <c r="V14" s="204" t="str">
        <f ca="1">OFFSET(Очки!$A$3,L14,J14+QUOTIENT(MAX($C$29-11,0), 2)*4)</f>
        <v>Место</v>
      </c>
      <c r="W14" s="200">
        <f ca="1">IF(L14&lt;K14,OFFSET(IF(OR($C$29=11,$C$29=12),Очки!$B$17,Очки!$O$18),2+K14-L14,IF(J14=2,12,13-K14)),0)</f>
        <v>0</v>
      </c>
      <c r="X14" s="200"/>
      <c r="Y14" s="201"/>
      <c r="Z14" s="140"/>
      <c r="AA14" s="141"/>
      <c r="AB14" s="195">
        <f t="shared" ca="1" si="0"/>
        <v>0</v>
      </c>
      <c r="AC14" s="131"/>
      <c r="AD14" s="131"/>
      <c r="AE14" s="131"/>
    </row>
    <row r="15" spans="1:31" ht="15.75" x14ac:dyDescent="0.25">
      <c r="A15" s="160" t="e">
        <f ca="1">RANK(AB15,AB$6:OFFSET(AB$6,0,0,COUNTA(B$6:B$28)))</f>
        <v>#REF!</v>
      </c>
      <c r="B15" s="302"/>
      <c r="C15" s="151"/>
      <c r="D15" s="237"/>
      <c r="E15" s="238"/>
      <c r="F15" s="239"/>
      <c r="G15" s="235"/>
      <c r="H15" s="240"/>
      <c r="I15" s="238"/>
      <c r="J15" s="237"/>
      <c r="K15" s="238"/>
      <c r="L15" s="241"/>
      <c r="M15" s="285"/>
      <c r="N15" s="204" t="str">
        <f ca="1">OFFSET(Очки!$A$3,F15,D15+QUOTIENT(MAX($C$29-11,0), 2)*4)</f>
        <v>Место</v>
      </c>
      <c r="O15" s="200">
        <f ca="1">IF(F15&lt;E15,OFFSET(IF(OR($C$29=11,$C$29=12),Очки!$B$17,Очки!$O$18),2+E15-F15,IF(D15=2,12,13-E15)),0)</f>
        <v>0</v>
      </c>
      <c r="P15" s="200"/>
      <c r="Q15" s="275"/>
      <c r="R15" s="204" t="str">
        <f ca="1">OFFSET(Очки!$A$3,I15,G15+QUOTIENT(MAX($C$29-11,0), 2)*4)</f>
        <v>Место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 t="str">
        <f ca="1">OFFSET(Очки!$A$3,L15,J15+QUOTIENT(MAX($C$29-11,0), 2)*4)</f>
        <v>Место</v>
      </c>
      <c r="W15" s="200">
        <f ca="1">IF(L15&lt;K15,OFFSET(IF(OR($C$29=11,$C$29=12),Очки!$B$17,Очки!$O$18),2+K15-L15,IF(J15=2,12,13-K15)),0)</f>
        <v>0</v>
      </c>
      <c r="X15" s="200"/>
      <c r="Y15" s="201"/>
      <c r="Z15" s="140"/>
      <c r="AA15" s="141"/>
      <c r="AB15" s="195">
        <f t="shared" ca="1" si="0"/>
        <v>0</v>
      </c>
      <c r="AC15" s="131"/>
      <c r="AD15" s="131"/>
      <c r="AE15" s="131"/>
    </row>
    <row r="16" spans="1:31" ht="15" customHeight="1" x14ac:dyDescent="0.25">
      <c r="A16" s="160" t="e">
        <f ca="1">RANK(AB16,AB$6:OFFSET(AB$6,0,0,COUNTA(B$6:B$28)))</f>
        <v>#REF!</v>
      </c>
      <c r="B16" s="156"/>
      <c r="C16" s="151"/>
      <c r="D16" s="237"/>
      <c r="E16" s="238"/>
      <c r="F16" s="239"/>
      <c r="G16" s="235"/>
      <c r="H16" s="240"/>
      <c r="I16" s="238"/>
      <c r="J16" s="234"/>
      <c r="K16" s="238"/>
      <c r="L16" s="241"/>
      <c r="M16" s="285"/>
      <c r="N16" s="204" t="str">
        <f ca="1">OFFSET(Очки!$A$3,F16,D16+QUOTIENT(MAX($C$29-11,0), 2)*4)</f>
        <v>Место</v>
      </c>
      <c r="O16" s="200">
        <f ca="1">IF(F16&lt;E16,OFFSET(IF(OR($C$29=11,$C$29=12),Очки!$B$17,Очки!$O$18),2+E16-F16,IF(D16=2,12,13-E16)),0)</f>
        <v>0</v>
      </c>
      <c r="P16" s="200"/>
      <c r="Q16" s="275"/>
      <c r="R16" s="204" t="str">
        <f ca="1">OFFSET(Очки!$A$3,I16,G16+QUOTIENT(MAX($C$29-11,0), 2)*4)</f>
        <v>Место</v>
      </c>
      <c r="S16" s="200">
        <f ca="1">IF(I16&lt;H16,OFFSET(IF(OR($C$29=11,$C$29=12),Очки!$B$17,Очки!$O$18),2+H16-I16,IF(G16=2,12,13-H16)),0)</f>
        <v>0</v>
      </c>
      <c r="T16" s="200"/>
      <c r="U16" s="275"/>
      <c r="V16" s="204" t="str">
        <f ca="1">OFFSET(Очки!$A$3,L16,J16+QUOTIENT(MAX($C$29-11,0), 2)*4)</f>
        <v>Место</v>
      </c>
      <c r="W16" s="200">
        <f ca="1">IF(L16&lt;K16,OFFSET(IF(OR($C$29=11,$C$29=12),Очки!$B$17,Очки!$O$18),2+K16-L16,IF(J16=2,12,13-K16)),0)</f>
        <v>0</v>
      </c>
      <c r="X16" s="200"/>
      <c r="Y16" s="201"/>
      <c r="Z16" s="140"/>
      <c r="AA16" s="141"/>
      <c r="AB16" s="195">
        <f t="shared" ca="1" si="0"/>
        <v>0</v>
      </c>
      <c r="AD16" s="131"/>
    </row>
    <row r="17" spans="1:30" ht="15.75" x14ac:dyDescent="0.25">
      <c r="A17" s="160" t="e">
        <f ca="1">RANK(AB17,AB$6:OFFSET(AB$6,0,0,COUNTA(B$6:B$28)))</f>
        <v>#REF!</v>
      </c>
      <c r="B17" s="289"/>
      <c r="C17" s="151"/>
      <c r="D17" s="237"/>
      <c r="E17" s="238"/>
      <c r="F17" s="239"/>
      <c r="G17" s="235"/>
      <c r="H17" s="240"/>
      <c r="I17" s="238"/>
      <c r="J17" s="234"/>
      <c r="K17" s="238"/>
      <c r="L17" s="241"/>
      <c r="M17" s="285"/>
      <c r="N17" s="204" t="str">
        <f ca="1">OFFSET(Очки!$A$3,F17,D17+QUOTIENT(MAX($C$29-11,0), 2)*4)</f>
        <v>Место</v>
      </c>
      <c r="O17" s="200">
        <f ca="1">IF(F17&lt;E17,OFFSET(IF(OR($C$29=11,$C$29=12),Очки!$B$17,Очки!$O$18),2+E17-F17,IF(D17=2,12,13-E17)),0)</f>
        <v>0</v>
      </c>
      <c r="P17" s="200"/>
      <c r="Q17" s="275"/>
      <c r="R17" s="204" t="str">
        <f ca="1">OFFSET(Очки!$A$3,I17,G17+QUOTIENT(MAX($C$29-11,0), 2)*4)</f>
        <v>Место</v>
      </c>
      <c r="S17" s="200">
        <f ca="1">IF(I17&lt;H17,OFFSET(IF(OR($C$29=11,$C$29=12),Очки!$B$17,Очки!$O$18),2+H17-I17,IF(G17=2,12,13-H17)),0)</f>
        <v>0</v>
      </c>
      <c r="T17" s="200"/>
      <c r="U17" s="275"/>
      <c r="V17" s="204" t="str">
        <f ca="1">OFFSET(Очки!$A$3,L17,J17+QUOTIENT(MAX($C$29-11,0), 2)*4)</f>
        <v>Место</v>
      </c>
      <c r="W17" s="200">
        <f ca="1">IF(L17&lt;K17,OFFSET(IF(OR($C$29=11,$C$29=12),Очки!$B$17,Очки!$O$18),2+K17-L17,IF(J17=2,12,13-K17)),0)</f>
        <v>0</v>
      </c>
      <c r="X17" s="200"/>
      <c r="Y17" s="201"/>
      <c r="Z17" s="140"/>
      <c r="AA17" s="141"/>
      <c r="AB17" s="195">
        <f t="shared" ca="1" si="0"/>
        <v>0</v>
      </c>
      <c r="AD17" s="131"/>
    </row>
    <row r="18" spans="1:30" ht="15.75" x14ac:dyDescent="0.25">
      <c r="A18" s="160" t="e">
        <f ca="1">RANK(AB18,AB$6:OFFSET(AB$6,0,0,COUNTA(B$6:B$28)))</f>
        <v>#REF!</v>
      </c>
      <c r="B18" s="157"/>
      <c r="C18" s="151"/>
      <c r="D18" s="237"/>
      <c r="E18" s="238"/>
      <c r="F18" s="239"/>
      <c r="G18" s="235"/>
      <c r="H18" s="240"/>
      <c r="I18" s="238"/>
      <c r="J18" s="237"/>
      <c r="K18" s="238"/>
      <c r="L18" s="241"/>
      <c r="M18" s="285"/>
      <c r="N18" s="204" t="str">
        <f ca="1">OFFSET(Очки!$A$3,F18,D18+QUOTIENT(MAX($C$29-11,0), 2)*4)</f>
        <v>Место</v>
      </c>
      <c r="O18" s="200">
        <f ca="1">IF(F18&lt;E18,OFFSET(IF(OR($C$29=11,$C$29=12),Очки!$B$17,Очки!$O$18),2+E18-F18,IF(D18=2,12,13-E18)),0)</f>
        <v>0</v>
      </c>
      <c r="P18" s="200"/>
      <c r="Q18" s="275"/>
      <c r="R18" s="204" t="str">
        <f ca="1">OFFSET(Очки!$A$3,I18,G18+QUOTIENT(MAX($C$29-11,0), 2)*4)</f>
        <v>Место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 t="str">
        <f ca="1">OFFSET(Очки!$A$3,L18,J18+QUOTIENT(MAX($C$29-11,0), 2)*4)</f>
        <v>Место</v>
      </c>
      <c r="W18" s="200">
        <f ca="1">IF(L18&lt;K18,OFFSET(IF(OR($C$29=11,$C$29=12),Очки!$B$17,Очки!$O$18),2+K18-L18,IF(J18=2,12,13-K18)),0)</f>
        <v>0</v>
      </c>
      <c r="X18" s="200"/>
      <c r="Y18" s="201"/>
      <c r="Z18" s="140"/>
      <c r="AA18" s="141"/>
      <c r="AB18" s="195">
        <f t="shared" ca="1" si="0"/>
        <v>0</v>
      </c>
      <c r="AD18" s="131"/>
    </row>
    <row r="19" spans="1:30" ht="15.75" x14ac:dyDescent="0.25">
      <c r="A19" s="160" t="e">
        <f ca="1">RANK(AB19,AB$6:OFFSET(AB$6,0,0,COUNTA(B$6:B$28)))</f>
        <v>#REF!</v>
      </c>
      <c r="B19" s="287"/>
      <c r="C19" s="151"/>
      <c r="D19" s="237"/>
      <c r="E19" s="238"/>
      <c r="F19" s="239"/>
      <c r="G19" s="235"/>
      <c r="H19" s="240"/>
      <c r="I19" s="238"/>
      <c r="J19" s="234"/>
      <c r="K19" s="238"/>
      <c r="L19" s="241"/>
      <c r="M19" s="285"/>
      <c r="N19" s="204" t="str">
        <f ca="1">OFFSET(Очки!$A$3,F19,D19+QUOTIENT(MAX($C$29-11,0), 2)*4)</f>
        <v>Место</v>
      </c>
      <c r="O19" s="200">
        <f ca="1">IF(F19&lt;E19,OFFSET(IF(OR($C$29=11,$C$29=12),Очки!$B$17,Очки!$O$18),2+E19-F19,IF(D19=2,12,13-E19)),0)</f>
        <v>0</v>
      </c>
      <c r="P19" s="200"/>
      <c r="Q19" s="275"/>
      <c r="R19" s="204" t="str">
        <f ca="1">OFFSET(Очки!$A$3,I19,G19+QUOTIENT(MAX($C$29-11,0), 2)*4)</f>
        <v>Место</v>
      </c>
      <c r="S19" s="200">
        <f ca="1">IF(I19&lt;H19,OFFSET(IF(OR($C$29=11,$C$29=12),Очки!$B$17,Очки!$O$18),2+H19-I19,IF(G19=2,12,13-H19)),0)</f>
        <v>0</v>
      </c>
      <c r="T19" s="200"/>
      <c r="U19" s="275"/>
      <c r="V19" s="204" t="str">
        <f ca="1">OFFSET(Очки!$A$3,L19,J19+QUOTIENT(MAX($C$29-11,0), 2)*4)</f>
        <v>Место</v>
      </c>
      <c r="W19" s="200">
        <f ca="1">IF(L19&lt;K19,OFFSET(IF(OR($C$29=11,$C$29=12),Очки!$B$17,Очки!$O$18),2+K19-L19,IF(J19=2,12,13-K19)),0)</f>
        <v>0</v>
      </c>
      <c r="X19" s="200"/>
      <c r="Y19" s="201"/>
      <c r="Z19" s="140"/>
      <c r="AA19" s="141"/>
      <c r="AB19" s="195">
        <f t="shared" ca="1" si="0"/>
        <v>0</v>
      </c>
      <c r="AD19" s="131"/>
    </row>
    <row r="20" spans="1:30" ht="15.75" x14ac:dyDescent="0.25">
      <c r="A20" s="160" t="e">
        <f ca="1">RANK(AB20,AB$6:OFFSET(AB$6,0,0,COUNTA(B$6:B$28)))</f>
        <v>#REF!</v>
      </c>
      <c r="B20" s="157"/>
      <c r="C20" s="151"/>
      <c r="D20" s="237"/>
      <c r="E20" s="238"/>
      <c r="F20" s="239"/>
      <c r="G20" s="235"/>
      <c r="H20" s="240"/>
      <c r="I20" s="238"/>
      <c r="J20" s="237"/>
      <c r="K20" s="238"/>
      <c r="L20" s="241"/>
      <c r="M20" s="285"/>
      <c r="N20" s="204" t="str">
        <f ca="1">OFFSET(Очки!$A$3,F20,D20+QUOTIENT(MAX($C$29-11,0), 2)*4)</f>
        <v>Место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 t="str">
        <f ca="1">OFFSET(Очки!$A$3,I20,G20+QUOTIENT(MAX($C$29-11,0), 2)*4)</f>
        <v>Место</v>
      </c>
      <c r="S20" s="200">
        <f ca="1">IF(I20&lt;H20,OFFSET(IF(OR($C$29=11,$C$29=12),Очки!$B$17,Очки!$O$18),2+H20-I20,IF(G20=2,12,13-H20)),0)</f>
        <v>0</v>
      </c>
      <c r="T20" s="200"/>
      <c r="U20" s="275"/>
      <c r="V20" s="204" t="str">
        <f ca="1">OFFSET(Очки!$A$3,L20,J20+QUOTIENT(MAX($C$29-11,0), 2)*4)</f>
        <v>Место</v>
      </c>
      <c r="W20" s="200">
        <f ca="1">IF(L20&lt;K20,OFFSET(IF(OR($C$29=11,$C$29=12),Очки!$B$17,Очки!$O$18),2+K20-L20,IF(J20=2,12,13-K20)),0)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0</v>
      </c>
      <c r="AD20" s="131"/>
    </row>
    <row r="21" spans="1:30" ht="15.75" x14ac:dyDescent="0.25">
      <c r="A21" s="160" t="e">
        <f ca="1">RANK(AB21,AB$6:OFFSET(AB$6,0,0,COUNTA(B$6:B$28)))</f>
        <v>#REF!</v>
      </c>
      <c r="B21" s="156"/>
      <c r="C21" s="231"/>
      <c r="D21" s="237"/>
      <c r="E21" s="238"/>
      <c r="F21" s="239"/>
      <c r="G21" s="235"/>
      <c r="H21" s="240"/>
      <c r="I21" s="238"/>
      <c r="J21" s="234"/>
      <c r="K21" s="238"/>
      <c r="L21" s="241"/>
      <c r="M21" s="285"/>
      <c r="N21" s="204" t="str">
        <f ca="1">OFFSET(Очки!$A$3,F21,D21+QUOTIENT(MAX($C$29-11,0), 2)*4)</f>
        <v>Место</v>
      </c>
      <c r="O21" s="200">
        <f ca="1">IF(F21&lt;E21,OFFSET(IF(OR($C$29=11,$C$29=12),Очки!$B$17,Очки!$O$18),2+E21-F21,IF(D21=2,12,13-E21)),0)</f>
        <v>0</v>
      </c>
      <c r="P21" s="200"/>
      <c r="Q21" s="275"/>
      <c r="R21" s="204" t="str">
        <f ca="1">OFFSET(Очки!$A$3,I21,G21+QUOTIENT(MAX($C$29-11,0), 2)*4)</f>
        <v>Место</v>
      </c>
      <c r="S21" s="200">
        <f ca="1">IF(I21&lt;H21,OFFSET(IF(OR($C$29=11,$C$29=12),Очки!$B$17,Очки!$O$18),2+H21-I21,IF(G21=2,12,13-H21)),0)</f>
        <v>0</v>
      </c>
      <c r="T21" s="200"/>
      <c r="U21" s="275"/>
      <c r="V21" s="204" t="str">
        <f ca="1">OFFSET(Очки!$A$3,L21,J21+QUOTIENT(MAX($C$29-11,0), 2)*4)</f>
        <v>Место</v>
      </c>
      <c r="W21" s="200">
        <f ca="1">IF(L21&lt;K21,OFFSET(IF(OR($C$29=11,$C$29=12),Очки!$B$17,Очки!$O$18),2+K21-L21,IF(J21=2,12,13-K21)),0)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0</v>
      </c>
      <c r="AD21" s="131"/>
    </row>
    <row r="22" spans="1:30" ht="15.75" x14ac:dyDescent="0.25">
      <c r="A22" s="160" t="e">
        <f ca="1">RANK(AB22,AB$6:OFFSET(AB$6,0,0,COUNTA(B$6:B$28)))</f>
        <v>#REF!</v>
      </c>
      <c r="B22" s="158"/>
      <c r="C22" s="231"/>
      <c r="D22" s="237"/>
      <c r="E22" s="238"/>
      <c r="F22" s="239"/>
      <c r="G22" s="235"/>
      <c r="H22" s="240"/>
      <c r="I22" s="238"/>
      <c r="J22" s="237"/>
      <c r="K22" s="238"/>
      <c r="L22" s="241"/>
      <c r="M22" s="285"/>
      <c r="N22" s="204" t="str">
        <f ca="1">OFFSET(Очки!$A$3,F22,D22+QUOTIENT(MAX($C$29-11,0), 2)*4)</f>
        <v>Место</v>
      </c>
      <c r="O22" s="200">
        <f ca="1">IF(F22&lt;E22,OFFSET(IF(OR($C$29=11,$C$29=12),Очки!$B$17,Очки!$O$18),2+E22-F22,IF(D22=2,12,13-E22)),0)</f>
        <v>0</v>
      </c>
      <c r="P22" s="200"/>
      <c r="Q22" s="275"/>
      <c r="R22" s="204" t="str">
        <f ca="1">OFFSET(Очки!$A$3,I22,G22+QUOTIENT(MAX($C$29-11,0), 2)*4)</f>
        <v>Место</v>
      </c>
      <c r="S22" s="200">
        <f ca="1">IF(I22&lt;H22,OFFSET(IF(OR($C$29=11,$C$29=12),Очки!$B$17,Очки!$O$18),2+H22-I22,IF(G22=2,12,13-H22)),0)</f>
        <v>0</v>
      </c>
      <c r="T22" s="200"/>
      <c r="U22" s="275"/>
      <c r="V22" s="204" t="str">
        <f ca="1">OFFSET(Очки!$A$3,L22,J22+QUOTIENT(MAX($C$29-11,0), 2)*4)</f>
        <v>Место</v>
      </c>
      <c r="W22" s="200">
        <f ca="1">IF(L22&lt;K22,OFFSET(IF(OR($C$29=11,$C$29=12),Очки!$B$17,Очки!$O$18),2+K22-L22,IF(J22=2,12,13-K22)),0)</f>
        <v>0</v>
      </c>
      <c r="X22" s="200"/>
      <c r="Y22" s="201"/>
      <c r="Z22" s="140"/>
      <c r="AA22" s="141"/>
      <c r="AB22" s="195">
        <f t="shared" ca="1" si="0"/>
        <v>0</v>
      </c>
      <c r="AD22" s="131"/>
    </row>
    <row r="23" spans="1:30" ht="15.95" customHeight="1" x14ac:dyDescent="0.25">
      <c r="A23" s="160" t="e">
        <f ca="1">RANK(AB23,AB$6:OFFSET(AB$6,0,0,COUNTA(B$6:B$28)))</f>
        <v>#REF!</v>
      </c>
      <c r="B23" s="302"/>
      <c r="C23" s="231"/>
      <c r="D23" s="237"/>
      <c r="E23" s="238"/>
      <c r="F23" s="239"/>
      <c r="G23" s="235"/>
      <c r="H23" s="240"/>
      <c r="I23" s="238"/>
      <c r="J23" s="237"/>
      <c r="K23" s="238"/>
      <c r="L23" s="241"/>
      <c r="M23" s="285"/>
      <c r="N23" s="204" t="str">
        <f ca="1">OFFSET(Очки!$A$3,F23,D23+QUOTIENT(MAX($C$29-11,0), 2)*4)</f>
        <v>Место</v>
      </c>
      <c r="O23" s="200">
        <f ca="1">IF(F23&lt;E23,OFFSET(IF(OR($C$29=11,$C$29=12),Очки!$B$17,Очки!$O$18),2+E23-F23,IF(D23=2,12,13-E23)),0)</f>
        <v>0</v>
      </c>
      <c r="P23" s="200"/>
      <c r="Q23" s="275"/>
      <c r="R23" s="204" t="str">
        <f ca="1">OFFSET(Очки!$A$3,I23,G23+QUOTIENT(MAX($C$29-11,0), 2)*4)</f>
        <v>Место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 t="str">
        <f ca="1">OFFSET(Очки!$A$3,L23,J23+QUOTIENT(MAX($C$29-11,0), 2)*4)</f>
        <v>Место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0</v>
      </c>
      <c r="AD23" s="131"/>
    </row>
    <row r="24" spans="1:30" ht="15.95" customHeight="1" x14ac:dyDescent="0.25">
      <c r="A24" s="160" t="e">
        <f ca="1">RANK(AB24,AB$6:OFFSET(AB$6,0,0,COUNTA(B$6:B$28)))</f>
        <v>#REF!</v>
      </c>
      <c r="B24" s="157"/>
      <c r="C24" s="231"/>
      <c r="D24" s="237"/>
      <c r="E24" s="238"/>
      <c r="F24" s="239"/>
      <c r="G24" s="235"/>
      <c r="H24" s="240"/>
      <c r="I24" s="238"/>
      <c r="J24" s="234"/>
      <c r="K24" s="238"/>
      <c r="L24" s="241"/>
      <c r="M24" s="285"/>
      <c r="N24" s="204" t="str">
        <f ca="1">OFFSET(Очки!$A$3,F24,D24+QUOTIENT(MAX($C$29-11,0), 2)*4)</f>
        <v>Место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 t="str">
        <f ca="1">OFFSET(Очки!$A$3,I24,G24+QUOTIENT(MAX($C$29-11,0), 2)*4)</f>
        <v>Место</v>
      </c>
      <c r="S24" s="200">
        <f ca="1">IF(I24&lt;H24,OFFSET(IF(OR($C$29=11,$C$29=12),Очки!$B$17,Очки!$O$18),2+H24-I24,IF(G24=2,12,13-H24)),0)</f>
        <v>0</v>
      </c>
      <c r="T24" s="200"/>
      <c r="U24" s="275"/>
      <c r="V24" s="204" t="str">
        <f ca="1">OFFSET(Очки!$A$3,L24,J24+QUOTIENT(MAX($C$29-11,0), 2)*4)</f>
        <v>Место</v>
      </c>
      <c r="W24" s="200">
        <f ca="1">IF(L24&lt;K24,OFFSET(IF(OR($C$29=11,$C$29=12),Очки!$B$17,Очки!$O$18),2+K24-L24,IF(J24=2,12,13-K24)),0)</f>
        <v>0</v>
      </c>
      <c r="X24" s="200"/>
      <c r="Y24" s="201"/>
      <c r="Z24" s="140"/>
      <c r="AA24" s="141"/>
      <c r="AB24" s="195">
        <f t="shared" ca="1" si="0"/>
        <v>0</v>
      </c>
      <c r="AD24" s="131"/>
    </row>
    <row r="25" spans="1:30" ht="15.95" hidden="1" customHeight="1" x14ac:dyDescent="0.25">
      <c r="A25" s="160" t="e">
        <f ca="1">RANK(AB25,AB$6:OFFSET(AB$6,0,0,COUNTA(B$6:B$28)))</f>
        <v>#REF!</v>
      </c>
      <c r="B25" s="161"/>
      <c r="C25" s="231"/>
      <c r="D25" s="237"/>
      <c r="E25" s="238"/>
      <c r="F25" s="239"/>
      <c r="G25" s="235"/>
      <c r="H25" s="240"/>
      <c r="I25" s="238"/>
      <c r="J25" s="234"/>
      <c r="K25" s="238"/>
      <c r="L25" s="241"/>
      <c r="M25" s="285"/>
      <c r="N25" s="204" t="str">
        <f ca="1">OFFSET(Очки!$A$3,F25,D25+QUOTIENT(MAX($C$29-11,0), 2)*4)</f>
        <v>Место</v>
      </c>
      <c r="O25" s="200">
        <f ca="1">IF(F25&lt;E25,OFFSET(IF(OR($C$29=11,$C$29=12),Очки!$B$17,Очки!$O$18),2+E25-F25,IF(D25=2,12,13-E25)),0)</f>
        <v>0</v>
      </c>
      <c r="P25" s="200"/>
      <c r="Q25" s="275"/>
      <c r="R25" s="204" t="str">
        <f ca="1">OFFSET(Очки!$A$3,I25,G25+QUOTIENT(MAX($C$29-11,0), 2)*4)</f>
        <v>Место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 t="str">
        <f ca="1">OFFSET(Очки!$A$3,L25,J25+QUOTIENT(MAX($C$29-11,0), 2)*4)</f>
        <v>Место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ca="1" si="0"/>
        <v>0</v>
      </c>
      <c r="AD25" s="131"/>
    </row>
    <row r="26" spans="1:30" ht="15.95" hidden="1" customHeight="1" x14ac:dyDescent="0.25">
      <c r="A26" s="160" t="e">
        <f ca="1">RANK(AB26,AB$6:OFFSET(AB$6,0,0,COUNTA(B$6:B$28)))</f>
        <v>#REF!</v>
      </c>
      <c r="B26" s="163"/>
      <c r="C26" s="231"/>
      <c r="D26" s="237"/>
      <c r="E26" s="238"/>
      <c r="F26" s="239"/>
      <c r="G26" s="235"/>
      <c r="H26" s="240"/>
      <c r="I26" s="238"/>
      <c r="J26" s="237"/>
      <c r="K26" s="238"/>
      <c r="L26" s="241"/>
      <c r="M26" s="285"/>
      <c r="N26" s="204" t="str">
        <f ca="1">OFFSET(Очки!$A$3,F26,D26+QUOTIENT(MAX($C$29-11,0), 2)*4)</f>
        <v>Место</v>
      </c>
      <c r="O26" s="200">
        <f ca="1">IF(F26&lt;E26,OFFSET(IF(OR($C$29=11,$C$29=12),Очки!$B$17,Очки!$O$18),2+E26-F26,IF(D26=2,12,13-E26)),0)</f>
        <v>0</v>
      </c>
      <c r="P26" s="200"/>
      <c r="Q26" s="275"/>
      <c r="R26" s="204" t="str">
        <f ca="1">OFFSET(Очки!$A$3,I26,G26+QUOTIENT(MAX($C$29-11,0), 2)*4)</f>
        <v>Место</v>
      </c>
      <c r="S26" s="200">
        <f ca="1">IF(I26&lt;H26,OFFSET(IF(OR($C$29=11,$C$29=12),Очки!$B$17,Очки!$O$18),2+H26-I26,IF(G26=2,12,13-H26)),0)</f>
        <v>0</v>
      </c>
      <c r="T26" s="200"/>
      <c r="U26" s="275"/>
      <c r="V26" s="204" t="str">
        <f ca="1">OFFSET(Очки!$A$3,L26,J26+QUOTIENT(MAX($C$29-11,0), 2)*4)</f>
        <v>Место</v>
      </c>
      <c r="W26" s="200">
        <f ca="1">IF(L26&lt;K26,OFFSET(IF(OR($C$29=11,$C$29=12),Очки!$B$17,Очки!$O$18),2+K26-L26,IF(J26=2,12,13-K26)),0)</f>
        <v>0</v>
      </c>
      <c r="X26" s="200"/>
      <c r="Y26" s="201"/>
      <c r="Z26" s="140"/>
      <c r="AA26" s="141"/>
      <c r="AB26" s="195">
        <f t="shared" ca="1" si="0"/>
        <v>0</v>
      </c>
      <c r="AD26" s="131"/>
    </row>
    <row r="27" spans="1:30" ht="15.95" hidden="1" customHeight="1" x14ac:dyDescent="0.25">
      <c r="A27" s="160" t="e">
        <f ca="1">RANK(AB27,AB$6:OFFSET(AB$6,0,0,COUNTA(B$6:B$28)))</f>
        <v>#REF!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ca="1" si="0"/>
        <v>0</v>
      </c>
      <c r="AD27" s="131"/>
    </row>
    <row r="28" spans="1:30" ht="15.95" hidden="1" customHeight="1" thickBot="1" x14ac:dyDescent="0.3">
      <c r="A28" s="164" t="e">
        <f ca="1">RANK(AB28,AB$6:OFFSET(AB$6,0,0,COUNTA(B$6:B$28)))</f>
        <v>#REF!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0"/>
        <v>0</v>
      </c>
      <c r="AD28" s="131"/>
    </row>
    <row r="29" spans="1:30" ht="15.95" customHeight="1" x14ac:dyDescent="0.2">
      <c r="B29" s="131" t="s">
        <v>43</v>
      </c>
      <c r="C29" s="131">
        <f>COUNTA(B6:B28)</f>
        <v>0</v>
      </c>
    </row>
    <row r="30" spans="1:30" ht="15.95" customHeight="1" x14ac:dyDescent="0.2"/>
    <row r="31" spans="1:30" ht="15.95" customHeight="1" x14ac:dyDescent="0.25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 x14ac:dyDescent="0.25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 x14ac:dyDescent="0.25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 x14ac:dyDescent="0.25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 x14ac:dyDescent="0.2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 x14ac:dyDescent="0.2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 x14ac:dyDescent="0.2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 x14ac:dyDescent="0.2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 x14ac:dyDescent="0.2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 x14ac:dyDescent="0.2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 x14ac:dyDescent="0.2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 x14ac:dyDescent="0.2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 x14ac:dyDescent="0.2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 x14ac:dyDescent="0.2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 x14ac:dyDescent="0.2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 x14ac:dyDescent="0.2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 x14ac:dyDescent="0.2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 x14ac:dyDescent="0.2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 x14ac:dyDescent="0.2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 x14ac:dyDescent="0.2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 x14ac:dyDescent="0.2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 x14ac:dyDescent="0.2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 x14ac:dyDescent="0.2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 x14ac:dyDescent="0.2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 x14ac:dyDescent="0.2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 x14ac:dyDescent="0.2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 x14ac:dyDescent="0.2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 x14ac:dyDescent="0.2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 x14ac:dyDescent="0.2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 x14ac:dyDescent="0.2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 x14ac:dyDescent="0.2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2" priority="3">
      <formula>AND(E6&gt;F6,O6=0)</formula>
    </cfRule>
  </conditionalFormatting>
  <conditionalFormatting sqref="S6:S28">
    <cfRule type="expression" dxfId="1" priority="2">
      <formula>AND(H6&gt;I6,S6=0)</formula>
    </cfRule>
  </conditionalFormatting>
  <conditionalFormatting sqref="W6:W28">
    <cfRule type="expression" dxfId="0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Рейтинг</vt:lpstr>
      <vt:lpstr>Очки</vt:lpstr>
      <vt:lpstr>21.06</vt:lpstr>
      <vt:lpstr>28.06</vt:lpstr>
      <vt:lpstr>05.07</vt:lpstr>
      <vt:lpstr>12.07</vt:lpstr>
      <vt:lpstr>19.07</vt:lpstr>
      <vt:lpstr>12.07 (3)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2017-07-19T20:30:05Z</dcterms:modified>
</cp:coreProperties>
</file>