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480" yWindow="480" windowWidth="20730" windowHeight="11760" tabRatio="918"/>
  </bookViews>
  <sheets>
    <sheet name="Общие результаты" sheetId="4" r:id="rId1"/>
    <sheet name="Регистрация" sheetId="5" r:id="rId2"/>
    <sheet name="K44" sheetId="58" r:id="rId3"/>
    <sheet name="NFS Kozaks" sheetId="82" r:id="rId4"/>
    <sheet name="Huricane Racing Team Ukraine" sheetId="81" r:id="rId5"/>
    <sheet name="MST" sheetId="83" r:id="rId6"/>
    <sheet name="Fortuna Racing" sheetId="85" r:id="rId7"/>
    <sheet name="NSJ" sheetId="86" r:id="rId8"/>
    <sheet name="Flash" sheetId="84" r:id="rId9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84"/>
  <c r="G10"/>
  <c r="G9"/>
  <c r="F10"/>
  <c r="F9"/>
  <c r="I9"/>
  <c r="D9"/>
  <c r="J14"/>
  <c r="K14"/>
  <c r="L14"/>
  <c r="L13"/>
  <c r="L12"/>
  <c r="K9"/>
  <c r="L9"/>
  <c r="K11"/>
  <c r="L11"/>
  <c r="G12"/>
  <c r="F12"/>
  <c r="I12"/>
  <c r="F13"/>
  <c r="I13"/>
  <c r="G14"/>
  <c r="F14"/>
  <c r="I14"/>
  <c r="I16"/>
  <c r="G8"/>
  <c r="F8"/>
  <c r="I8"/>
  <c r="I10"/>
  <c r="G11"/>
  <c r="F11"/>
  <c r="I11"/>
  <c r="I15"/>
  <c r="G16"/>
  <c r="G15"/>
  <c r="F16"/>
  <c r="F15"/>
  <c r="L13" i="86"/>
  <c r="L12"/>
  <c r="L10"/>
  <c r="L9"/>
  <c r="G9"/>
  <c r="F9"/>
  <c r="I9"/>
  <c r="G11"/>
  <c r="F11"/>
  <c r="I11"/>
  <c r="G12"/>
  <c r="F12"/>
  <c r="I12"/>
  <c r="I15"/>
  <c r="G8"/>
  <c r="F8"/>
  <c r="I8"/>
  <c r="G10"/>
  <c r="F10"/>
  <c r="I10"/>
  <c r="G13"/>
  <c r="F13"/>
  <c r="I13"/>
  <c r="I14"/>
  <c r="G15"/>
  <c r="G14"/>
  <c r="F15"/>
  <c r="F14"/>
  <c r="G17" i="84"/>
  <c r="G16" i="86"/>
  <c r="G16" i="85"/>
  <c r="J13" i="86"/>
  <c r="H18"/>
  <c r="G18"/>
  <c r="F18"/>
  <c r="E18"/>
  <c r="D18"/>
  <c r="C18"/>
  <c r="I16"/>
  <c r="F16"/>
  <c r="K13"/>
  <c r="E13"/>
  <c r="D8"/>
  <c r="D9"/>
  <c r="D10"/>
  <c r="D11"/>
  <c r="D12"/>
  <c r="D13"/>
  <c r="K12"/>
  <c r="K10"/>
  <c r="E12"/>
  <c r="K11"/>
  <c r="K9"/>
  <c r="K8"/>
  <c r="L8"/>
  <c r="L11"/>
  <c r="E11"/>
  <c r="E10"/>
  <c r="E9"/>
  <c r="E8"/>
  <c r="L13" i="85"/>
  <c r="L12"/>
  <c r="L11"/>
  <c r="L9"/>
  <c r="F15"/>
  <c r="F14"/>
  <c r="J13"/>
  <c r="H18"/>
  <c r="G18"/>
  <c r="F18"/>
  <c r="E18"/>
  <c r="D18"/>
  <c r="C18"/>
  <c r="G8"/>
  <c r="F8"/>
  <c r="I8"/>
  <c r="G9"/>
  <c r="F9"/>
  <c r="I9"/>
  <c r="G10"/>
  <c r="F10"/>
  <c r="I10"/>
  <c r="G11"/>
  <c r="F11"/>
  <c r="I11"/>
  <c r="G12"/>
  <c r="F12"/>
  <c r="I12"/>
  <c r="G13"/>
  <c r="F13"/>
  <c r="I13"/>
  <c r="I16"/>
  <c r="F16"/>
  <c r="K13"/>
  <c r="E13"/>
  <c r="D8"/>
  <c r="D9"/>
  <c r="D10"/>
  <c r="D11"/>
  <c r="D12"/>
  <c r="D13"/>
  <c r="K12"/>
  <c r="K10"/>
  <c r="L10"/>
  <c r="E12"/>
  <c r="K11"/>
  <c r="K9"/>
  <c r="K8"/>
  <c r="L8"/>
  <c r="E11"/>
  <c r="E10"/>
  <c r="E9"/>
  <c r="E8"/>
  <c r="G14" i="83"/>
  <c r="F9"/>
  <c r="L15"/>
  <c r="L13"/>
  <c r="L12"/>
  <c r="L10"/>
  <c r="L12" i="81"/>
  <c r="L10"/>
  <c r="L9"/>
  <c r="L11"/>
  <c r="L13"/>
  <c r="I11" i="83"/>
  <c r="G12"/>
  <c r="F12"/>
  <c r="I12"/>
  <c r="G13"/>
  <c r="F13"/>
  <c r="I13"/>
  <c r="F14"/>
  <c r="I14"/>
  <c r="G15"/>
  <c r="F15"/>
  <c r="I15"/>
  <c r="G11"/>
  <c r="F11"/>
  <c r="G10"/>
  <c r="F10"/>
  <c r="D12"/>
  <c r="E8"/>
  <c r="D11"/>
  <c r="D10"/>
  <c r="E10"/>
  <c r="D9"/>
  <c r="G9"/>
  <c r="G8"/>
  <c r="F8"/>
  <c r="I8"/>
  <c r="D8"/>
  <c r="G18"/>
  <c r="G17" i="58"/>
  <c r="G17" i="82"/>
  <c r="G16" i="81"/>
  <c r="I10" i="83"/>
  <c r="I17"/>
  <c r="I9"/>
  <c r="I16"/>
  <c r="G17"/>
  <c r="G16"/>
  <c r="F17"/>
  <c r="F16"/>
  <c r="H19" i="84"/>
  <c r="G19"/>
  <c r="F19"/>
  <c r="E19"/>
  <c r="D19"/>
  <c r="C19"/>
  <c r="I17"/>
  <c r="F17"/>
  <c r="E14"/>
  <c r="D8"/>
  <c r="D10"/>
  <c r="D11"/>
  <c r="D12"/>
  <c r="D13"/>
  <c r="D14"/>
  <c r="K13"/>
  <c r="E13"/>
  <c r="K12"/>
  <c r="K8"/>
  <c r="L8"/>
  <c r="E12"/>
  <c r="E11"/>
  <c r="E9"/>
  <c r="E8"/>
  <c r="E15" i="83"/>
  <c r="E13" i="81"/>
  <c r="G9"/>
  <c r="F9"/>
  <c r="I9"/>
  <c r="G11"/>
  <c r="F11"/>
  <c r="I11"/>
  <c r="G12"/>
  <c r="F12"/>
  <c r="I12"/>
  <c r="I15"/>
  <c r="G8"/>
  <c r="F8"/>
  <c r="I8"/>
  <c r="G10"/>
  <c r="F10"/>
  <c r="I10"/>
  <c r="G13"/>
  <c r="F13"/>
  <c r="I13"/>
  <c r="I14"/>
  <c r="G15"/>
  <c r="G14"/>
  <c r="F15"/>
  <c r="F14"/>
  <c r="H20" i="83"/>
  <c r="G20"/>
  <c r="F20"/>
  <c r="E20"/>
  <c r="D20"/>
  <c r="C20"/>
  <c r="I18"/>
  <c r="F18"/>
  <c r="J15"/>
  <c r="K15"/>
  <c r="D13"/>
  <c r="D14"/>
  <c r="D15"/>
  <c r="K14"/>
  <c r="K12"/>
  <c r="L14"/>
  <c r="E14"/>
  <c r="K13"/>
  <c r="K10"/>
  <c r="K8"/>
  <c r="L8"/>
  <c r="E13"/>
  <c r="E12"/>
  <c r="G14" i="82"/>
  <c r="F14"/>
  <c r="I14"/>
  <c r="D9"/>
  <c r="D10"/>
  <c r="D11"/>
  <c r="I10"/>
  <c r="G10"/>
  <c r="G9"/>
  <c r="F10"/>
  <c r="F9"/>
  <c r="J14"/>
  <c r="K14"/>
  <c r="L14"/>
  <c r="L11"/>
  <c r="L9"/>
  <c r="F12"/>
  <c r="F16"/>
  <c r="F8"/>
  <c r="F11"/>
  <c r="F13"/>
  <c r="F15"/>
  <c r="H19"/>
  <c r="G19"/>
  <c r="F19"/>
  <c r="E19"/>
  <c r="D19"/>
  <c r="C19"/>
  <c r="G8"/>
  <c r="I8"/>
  <c r="I9"/>
  <c r="G11"/>
  <c r="I11"/>
  <c r="G12"/>
  <c r="I12"/>
  <c r="G13"/>
  <c r="I13"/>
  <c r="I17"/>
  <c r="F17"/>
  <c r="E14"/>
  <c r="D8"/>
  <c r="D12"/>
  <c r="D13"/>
  <c r="D14"/>
  <c r="K13"/>
  <c r="K11"/>
  <c r="L13"/>
  <c r="E13"/>
  <c r="K12"/>
  <c r="K9"/>
  <c r="K8"/>
  <c r="L8"/>
  <c r="L12"/>
  <c r="E12"/>
  <c r="E11"/>
  <c r="E9"/>
  <c r="E8"/>
  <c r="L14" i="58"/>
  <c r="L11"/>
  <c r="L10"/>
  <c r="I16"/>
  <c r="I15"/>
  <c r="G16"/>
  <c r="G15"/>
  <c r="F16"/>
  <c r="F15"/>
  <c r="G14"/>
  <c r="F14"/>
  <c r="E14"/>
  <c r="G9"/>
  <c r="G8"/>
  <c r="F9"/>
  <c r="I9"/>
  <c r="F8"/>
  <c r="D9"/>
  <c r="D8"/>
  <c r="H18" i="81"/>
  <c r="G18"/>
  <c r="F18"/>
  <c r="E18"/>
  <c r="D18"/>
  <c r="C18"/>
  <c r="I16"/>
  <c r="F16"/>
  <c r="J13"/>
  <c r="K13"/>
  <c r="D8"/>
  <c r="D9"/>
  <c r="D10"/>
  <c r="D11"/>
  <c r="D12"/>
  <c r="D13"/>
  <c r="K12"/>
  <c r="K10"/>
  <c r="E12"/>
  <c r="K11"/>
  <c r="K9"/>
  <c r="K8"/>
  <c r="L8"/>
  <c r="E11"/>
  <c r="E10"/>
  <c r="E9"/>
  <c r="E8"/>
  <c r="J14" i="58"/>
  <c r="K14"/>
  <c r="E8"/>
  <c r="D10"/>
  <c r="D11"/>
  <c r="D12"/>
  <c r="D13"/>
  <c r="D14"/>
  <c r="H19"/>
  <c r="H7" i="4"/>
  <c r="G13" i="58" l="1"/>
  <c r="G12"/>
  <c r="G11"/>
  <c r="G10"/>
  <c r="F13"/>
  <c r="F12"/>
  <c r="F11"/>
  <c r="F10"/>
  <c r="I11"/>
  <c r="I13"/>
  <c r="I8"/>
  <c r="I10"/>
  <c r="I12"/>
  <c r="I14"/>
  <c r="K11"/>
  <c r="K10"/>
  <c r="K8"/>
  <c r="L8"/>
  <c r="E13"/>
  <c r="E12"/>
  <c r="E11"/>
  <c r="E10"/>
  <c r="K13"/>
  <c r="L13"/>
  <c r="K12"/>
  <c r="L12"/>
  <c r="J17" i="5"/>
  <c r="J18"/>
  <c r="K17"/>
  <c r="J7"/>
  <c r="J8"/>
  <c r="K7"/>
  <c r="J10"/>
  <c r="J11"/>
  <c r="K10"/>
  <c r="J14"/>
  <c r="J15"/>
  <c r="K14"/>
  <c r="J20"/>
  <c r="J21"/>
  <c r="K20"/>
  <c r="J24"/>
  <c r="J25"/>
  <c r="K24"/>
  <c r="J27"/>
  <c r="J28"/>
  <c r="K27"/>
  <c r="L27"/>
  <c r="L24"/>
  <c r="L20"/>
  <c r="L17"/>
  <c r="L14"/>
  <c r="L10"/>
  <c r="L7"/>
  <c r="J30"/>
  <c r="J29"/>
  <c r="J26"/>
  <c r="F17" i="58"/>
  <c r="J19" i="5"/>
  <c r="J16"/>
  <c r="J13"/>
  <c r="J12"/>
  <c r="J9"/>
  <c r="G19" i="58"/>
  <c r="F19"/>
  <c r="E19"/>
  <c r="D19"/>
  <c r="C19"/>
  <c r="I17"/>
  <c r="U9" i="5"/>
  <c r="U8"/>
  <c r="U7"/>
  <c r="T9"/>
  <c r="T8"/>
  <c r="S9"/>
  <c r="S8"/>
  <c r="R9"/>
  <c r="R8"/>
  <c r="Q9"/>
  <c r="Q8"/>
  <c r="P8"/>
  <c r="P9"/>
  <c r="O9"/>
  <c r="O8"/>
</calcChain>
</file>

<file path=xl/comments1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<sst xmlns="http://schemas.openxmlformats.org/spreadsheetml/2006/main" count="375" uniqueCount="166">
  <si>
    <t>Место в гонке</t>
  </si>
  <si>
    <t>Команда</t>
  </si>
  <si>
    <t>№ в гонке</t>
  </si>
  <si>
    <t>Квала</t>
  </si>
  <si>
    <t>Гонка</t>
  </si>
  <si>
    <t>Лучший круг в гонке</t>
  </si>
  <si>
    <t>Время</t>
  </si>
  <si>
    <t>Место</t>
  </si>
  <si>
    <t>Круги</t>
  </si>
  <si>
    <t>Время/от лидера</t>
  </si>
  <si>
    <t>От места выше</t>
  </si>
  <si>
    <t>На круге</t>
  </si>
  <si>
    <t>Регистрационная форма</t>
  </si>
  <si>
    <t>Пилот</t>
  </si>
  <si>
    <t>№</t>
  </si>
  <si>
    <t>Вес</t>
  </si>
  <si>
    <t>Бонус</t>
  </si>
  <si>
    <t>Квалификация</t>
  </si>
  <si>
    <t>карт</t>
  </si>
  <si>
    <t>бонус</t>
  </si>
  <si>
    <t>Итого</t>
  </si>
  <si>
    <t>Среднее</t>
  </si>
  <si>
    <t>Обяза-тельные</t>
  </si>
  <si>
    <t>Круг</t>
  </si>
  <si>
    <t>кругов на отрезке</t>
  </si>
  <si>
    <t>Статистика по кругам</t>
  </si>
  <si>
    <t>Общее время гонки</t>
  </si>
  <si>
    <t>Время на трассе</t>
  </si>
  <si>
    <t>Лучший круг</t>
  </si>
  <si>
    <t>Среднее на отрезке</t>
  </si>
  <si>
    <t>Кругов в 0,1 от лучшего</t>
  </si>
  <si>
    <t>стабильность</t>
  </si>
  <si>
    <t>отрезок</t>
  </si>
  <si>
    <t>всего у пилота</t>
  </si>
  <si>
    <t>Питы</t>
  </si>
  <si>
    <t>Штрафы/ бонусы (сек)</t>
  </si>
  <si>
    <t>Финиш</t>
  </si>
  <si>
    <t>кв</t>
  </si>
  <si>
    <t>Наум</t>
  </si>
  <si>
    <t>Фортуна Таня</t>
  </si>
  <si>
    <t>Петушков Андрей</t>
  </si>
  <si>
    <t>Стоцкий Андрей</t>
  </si>
  <si>
    <t>Мифтахутдинов Ильяс</t>
  </si>
  <si>
    <t>Ткаченко Кирилл</t>
  </si>
  <si>
    <t>Манило Денис</t>
  </si>
  <si>
    <t>Шутка Виталий</t>
  </si>
  <si>
    <t>1</t>
  </si>
  <si>
    <t>Ильяс</t>
  </si>
  <si>
    <t>лимит</t>
  </si>
  <si>
    <t>линия</t>
  </si>
  <si>
    <t>Дио</t>
  </si>
  <si>
    <t>4-1</t>
  </si>
  <si>
    <t>4-2</t>
  </si>
  <si>
    <t>MST</t>
  </si>
  <si>
    <t>Тыщенко Миша</t>
  </si>
  <si>
    <t>2-2</t>
  </si>
  <si>
    <t>NSJ</t>
  </si>
  <si>
    <t>Бахмацкий Олег</t>
  </si>
  <si>
    <t>NFS Kozaks</t>
  </si>
  <si>
    <t>Пикулин Паша</t>
  </si>
  <si>
    <t>12-1</t>
  </si>
  <si>
    <t>12-2</t>
  </si>
  <si>
    <t>2-1</t>
  </si>
  <si>
    <t>Лихошерст Алексей</t>
  </si>
  <si>
    <t>1-2</t>
  </si>
  <si>
    <t>1-1</t>
  </si>
  <si>
    <t>Загорулько Иван</t>
  </si>
  <si>
    <t>5-2</t>
  </si>
  <si>
    <t>5-1</t>
  </si>
  <si>
    <t>6-1</t>
  </si>
  <si>
    <t>6-2</t>
  </si>
  <si>
    <t>11-1</t>
  </si>
  <si>
    <t>11-2</t>
  </si>
  <si>
    <t>K44</t>
  </si>
  <si>
    <t>2 Круга</t>
  </si>
  <si>
    <t>3 Круга</t>
  </si>
  <si>
    <t>-</t>
  </si>
  <si>
    <t>2 круга</t>
  </si>
  <si>
    <t>1 круг</t>
  </si>
  <si>
    <t>2:16.10</t>
  </si>
  <si>
    <t>2:15.83</t>
  </si>
  <si>
    <t>3</t>
  </si>
  <si>
    <t>69</t>
  </si>
  <si>
    <t>13</t>
  </si>
  <si>
    <t>7</t>
  </si>
  <si>
    <t>5</t>
  </si>
  <si>
    <t>передержали</t>
  </si>
  <si>
    <t>2</t>
  </si>
  <si>
    <t>4</t>
  </si>
  <si>
    <t>Андрей</t>
  </si>
  <si>
    <t>Миша</t>
  </si>
  <si>
    <t>8</t>
  </si>
  <si>
    <t>9</t>
  </si>
  <si>
    <t>Олег</t>
  </si>
  <si>
    <t>33</t>
  </si>
  <si>
    <t>Паша</t>
  </si>
  <si>
    <t>-30</t>
  </si>
  <si>
    <t>Денис</t>
  </si>
  <si>
    <t>Алексей</t>
  </si>
  <si>
    <t>Кирилл</t>
  </si>
  <si>
    <t>Иван</t>
  </si>
  <si>
    <t>Таня</t>
  </si>
  <si>
    <t>-10</t>
  </si>
  <si>
    <t>Пикулин Павел</t>
  </si>
  <si>
    <t>78</t>
  </si>
  <si>
    <t>80</t>
  </si>
  <si>
    <t>Fortuna Racing</t>
  </si>
  <si>
    <t>Фортуна Татьяна</t>
  </si>
  <si>
    <t>89.3</t>
  </si>
  <si>
    <t>47.6</t>
  </si>
  <si>
    <t>Hurricane Racing Team Ukraine</t>
  </si>
  <si>
    <t>Flash</t>
  </si>
  <si>
    <t>76.7</t>
  </si>
  <si>
    <r>
      <t>Серия мини марафонов "Большие Гонки", 04.05.2019, Конфигурация</t>
    </r>
    <r>
      <rPr>
        <b/>
        <i/>
        <sz val="18"/>
        <color indexed="8"/>
        <rFont val="Calibri"/>
        <family val="2"/>
        <charset val="204"/>
      </rPr>
      <t xml:space="preserve"> №1R</t>
    </r>
  </si>
  <si>
    <t>Серия мини марафонов "Большие Гонки 2019", 2-й этап, 04.05.19</t>
  </si>
  <si>
    <t>Конфигурация №1R</t>
  </si>
  <si>
    <t>Huricane Racing Team Ukraine</t>
  </si>
  <si>
    <t>1 Круг</t>
  </si>
  <si>
    <t>5 Кругов</t>
  </si>
  <si>
    <t>3:00:03</t>
  </si>
  <si>
    <t>2:16.49</t>
  </si>
  <si>
    <t>2:15.27</t>
  </si>
  <si>
    <t>2:15.01</t>
  </si>
  <si>
    <t>1:56.89</t>
  </si>
  <si>
    <t>2:16.66</t>
  </si>
  <si>
    <t>2:14.20</t>
  </si>
  <si>
    <t>2:20.87</t>
  </si>
  <si>
    <t>1:47.78</t>
  </si>
  <si>
    <t>2:15.14</t>
  </si>
  <si>
    <t>1:44.86</t>
  </si>
  <si>
    <t>1:37.33</t>
  </si>
  <si>
    <t>1:32.21</t>
  </si>
  <si>
    <t>1:33.76</t>
  </si>
  <si>
    <t>2:14.97</t>
  </si>
  <si>
    <t>2:14.72</t>
  </si>
  <si>
    <t>1:34.07</t>
  </si>
  <si>
    <t>2:10.25</t>
  </si>
  <si>
    <t>2:14.78</t>
  </si>
  <si>
    <t>1:59.17</t>
  </si>
  <si>
    <t>1:39.77</t>
  </si>
  <si>
    <t>2:14.31</t>
  </si>
  <si>
    <t>1:43.09</t>
  </si>
  <si>
    <t>2:15.49</t>
  </si>
  <si>
    <t>2:19.65</t>
  </si>
  <si>
    <t>2:15.89</t>
  </si>
  <si>
    <t>2:16.98</t>
  </si>
  <si>
    <t>2:14.76</t>
  </si>
  <si>
    <t>1:54.87</t>
  </si>
  <si>
    <t>2:10.31</t>
  </si>
  <si>
    <t>2:14.84</t>
  </si>
  <si>
    <t>2:14.13</t>
  </si>
  <si>
    <t>Чемпионат мини марафон "Большие Гонки", 2-й этап</t>
  </si>
  <si>
    <t>Лысенский Денис</t>
  </si>
  <si>
    <t>Виталик</t>
  </si>
  <si>
    <t>2:24.53</t>
  </si>
  <si>
    <t>-16</t>
  </si>
  <si>
    <t>-18</t>
  </si>
  <si>
    <t>-41</t>
  </si>
  <si>
    <t>компенсация за поломку</t>
  </si>
  <si>
    <t>-5</t>
  </si>
  <si>
    <t>-27</t>
  </si>
  <si>
    <t>-43</t>
  </si>
  <si>
    <t>-12-13</t>
  </si>
  <si>
    <t>компенсация за поломку и за вес</t>
  </si>
  <si>
    <t>-28</t>
  </si>
  <si>
    <t>Компенсация за поломку и вес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</si>
</sst>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h:mm:ss;@"/>
    <numFmt numFmtId="167" formatCode="mm:ss.0;@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trike/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8"/>
      <color indexed="8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8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414">
    <xf numFmtId="0" fontId="0" fillId="0" borderId="0" xfId="0"/>
    <xf numFmtId="0" fontId="8" fillId="0" borderId="0" xfId="1"/>
    <xf numFmtId="0" fontId="8" fillId="0" borderId="0" xfId="1" applyAlignment="1">
      <alignment horizontal="center"/>
    </xf>
    <xf numFmtId="0" fontId="8" fillId="0" borderId="0" xfId="1" applyAlignment="1">
      <alignment vertical="center"/>
    </xf>
    <xf numFmtId="0" fontId="8" fillId="0" borderId="11" xfId="1" applyBorder="1" applyAlignment="1">
      <alignment horizontal="center" vertical="center"/>
    </xf>
    <xf numFmtId="0" fontId="8" fillId="0" borderId="12" xfId="1" applyBorder="1" applyAlignment="1">
      <alignment horizontal="center" vertical="center"/>
    </xf>
    <xf numFmtId="0" fontId="8" fillId="0" borderId="13" xfId="1" applyBorder="1" applyAlignment="1">
      <alignment horizontal="center" vertical="center"/>
    </xf>
    <xf numFmtId="0" fontId="8" fillId="0" borderId="9" xfId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8" fillId="0" borderId="14" xfId="1" applyBorder="1" applyAlignment="1">
      <alignment horizontal="center" vertical="center"/>
    </xf>
    <xf numFmtId="0" fontId="8" fillId="0" borderId="7" xfId="1" applyFill="1" applyBorder="1" applyAlignment="1">
      <alignment horizontal="center" vertical="center"/>
    </xf>
    <xf numFmtId="0" fontId="8" fillId="0" borderId="5" xfId="1" applyFill="1" applyBorder="1" applyAlignment="1">
      <alignment horizontal="center" vertical="center"/>
    </xf>
    <xf numFmtId="0" fontId="8" fillId="0" borderId="17" xfId="1" applyBorder="1" applyAlignment="1">
      <alignment horizontal="center" vertical="center"/>
    </xf>
    <xf numFmtId="0" fontId="8" fillId="0" borderId="19" xfId="1" applyFill="1" applyBorder="1" applyAlignment="1">
      <alignment horizontal="center" vertical="center"/>
    </xf>
    <xf numFmtId="0" fontId="8" fillId="0" borderId="21" xfId="1" applyFill="1" applyBorder="1" applyAlignment="1">
      <alignment horizontal="center" vertical="center"/>
    </xf>
    <xf numFmtId="0" fontId="8" fillId="0" borderId="20" xfId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0" xfId="1" applyAlignment="1"/>
    <xf numFmtId="0" fontId="13" fillId="0" borderId="0" xfId="1" applyFont="1" applyBorder="1" applyAlignment="1">
      <alignment horizontal="center"/>
    </xf>
    <xf numFmtId="49" fontId="15" fillId="0" borderId="4" xfId="1" applyNumberFormat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2" fontId="18" fillId="0" borderId="6" xfId="1" applyNumberFormat="1" applyFont="1" applyFill="1" applyBorder="1" applyAlignment="1">
      <alignment horizontal="center" vertical="center"/>
    </xf>
    <xf numFmtId="49" fontId="15" fillId="0" borderId="20" xfId="1" applyNumberFormat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2" fontId="18" fillId="0" borderId="34" xfId="1" applyNumberFormat="1" applyFont="1" applyFill="1" applyBorder="1" applyAlignment="1">
      <alignment horizontal="center" vertical="center"/>
    </xf>
    <xf numFmtId="49" fontId="15" fillId="0" borderId="38" xfId="1" applyNumberFormat="1" applyFont="1" applyFill="1" applyBorder="1" applyAlignment="1">
      <alignment horizontal="center" vertical="center"/>
    </xf>
    <xf numFmtId="0" fontId="18" fillId="0" borderId="39" xfId="1" applyFont="1" applyFill="1" applyBorder="1" applyAlignment="1">
      <alignment horizontal="center" vertical="center"/>
    </xf>
    <xf numFmtId="165" fontId="18" fillId="0" borderId="39" xfId="1" applyNumberFormat="1" applyFont="1" applyFill="1" applyBorder="1" applyAlignment="1">
      <alignment horizontal="center" vertical="center"/>
    </xf>
    <xf numFmtId="49" fontId="15" fillId="0" borderId="34" xfId="1" applyNumberFormat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34" xfId="1" applyFont="1" applyFill="1" applyBorder="1" applyAlignment="1">
      <alignment horizontal="center" vertical="center"/>
    </xf>
    <xf numFmtId="2" fontId="15" fillId="0" borderId="34" xfId="1" applyNumberFormat="1" applyFont="1" applyFill="1" applyBorder="1" applyAlignment="1">
      <alignment horizontal="center" vertical="center"/>
    </xf>
    <xf numFmtId="49" fontId="15" fillId="0" borderId="40" xfId="1" applyNumberFormat="1" applyFont="1" applyFill="1" applyBorder="1" applyAlignment="1">
      <alignment horizontal="center" vertical="center"/>
    </xf>
    <xf numFmtId="0" fontId="15" fillId="0" borderId="0" xfId="1" applyFont="1"/>
    <xf numFmtId="49" fontId="15" fillId="0" borderId="11" xfId="1" applyNumberFormat="1" applyFont="1" applyFill="1" applyBorder="1" applyAlignment="1">
      <alignment horizontal="center" vertical="center"/>
    </xf>
    <xf numFmtId="49" fontId="15" fillId="0" borderId="13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2" fontId="15" fillId="0" borderId="13" xfId="1" applyNumberFormat="1" applyFont="1" applyFill="1" applyBorder="1" applyAlignment="1">
      <alignment horizontal="center" vertical="center"/>
    </xf>
    <xf numFmtId="49" fontId="15" fillId="0" borderId="26" xfId="1" applyNumberFormat="1" applyFont="1" applyFill="1" applyBorder="1" applyAlignment="1">
      <alignment horizontal="center" vertical="center"/>
    </xf>
    <xf numFmtId="49" fontId="15" fillId="0" borderId="33" xfId="1" applyNumberFormat="1" applyFont="1" applyFill="1" applyBorder="1" applyAlignment="1">
      <alignment horizontal="center" vertical="center"/>
    </xf>
    <xf numFmtId="0" fontId="15" fillId="0" borderId="33" xfId="1" applyFont="1" applyFill="1" applyBorder="1" applyAlignment="1">
      <alignment horizontal="center" vertical="center"/>
    </xf>
    <xf numFmtId="2" fontId="15" fillId="0" borderId="33" xfId="1" applyNumberFormat="1" applyFont="1" applyFill="1" applyBorder="1" applyAlignment="1">
      <alignment horizontal="center" vertical="center"/>
    </xf>
    <xf numFmtId="0" fontId="18" fillId="0" borderId="40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1" fontId="21" fillId="0" borderId="22" xfId="1" applyNumberFormat="1" applyFont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0" fillId="0" borderId="0" xfId="1" applyFont="1" applyBorder="1"/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164" fontId="20" fillId="0" borderId="20" xfId="1" applyNumberFormat="1" applyFont="1" applyBorder="1" applyAlignment="1">
      <alignment horizontal="center" vertical="center"/>
    </xf>
    <xf numFmtId="164" fontId="20" fillId="0" borderId="22" xfId="1" applyNumberFormat="1" applyFont="1" applyBorder="1" applyAlignment="1">
      <alignment horizontal="center" vertical="center"/>
    </xf>
    <xf numFmtId="164" fontId="20" fillId="0" borderId="21" xfId="1" applyNumberFormat="1" applyFont="1" applyBorder="1" applyAlignment="1">
      <alignment horizontal="center" vertical="center"/>
    </xf>
    <xf numFmtId="0" fontId="20" fillId="0" borderId="0" xfId="1" applyFont="1"/>
    <xf numFmtId="164" fontId="20" fillId="2" borderId="26" xfId="1" applyNumberFormat="1" applyFont="1" applyFill="1" applyBorder="1" applyAlignment="1">
      <alignment horizontal="center" vertical="center"/>
    </xf>
    <xf numFmtId="164" fontId="20" fillId="2" borderId="28" xfId="1" applyNumberFormat="1" applyFont="1" applyFill="1" applyBorder="1" applyAlignment="1">
      <alignment horizontal="center" vertical="center"/>
    </xf>
    <xf numFmtId="164" fontId="20" fillId="0" borderId="28" xfId="1" applyNumberFormat="1" applyFont="1" applyBorder="1" applyAlignment="1">
      <alignment horizontal="center" vertical="center"/>
    </xf>
    <xf numFmtId="164" fontId="20" fillId="2" borderId="27" xfId="1" applyNumberFormat="1" applyFont="1" applyFill="1" applyBorder="1" applyAlignment="1">
      <alignment horizontal="center" vertical="center"/>
    </xf>
    <xf numFmtId="0" fontId="8" fillId="0" borderId="0" xfId="1" applyAlignment="1">
      <alignment horizontal="left"/>
    </xf>
    <xf numFmtId="2" fontId="8" fillId="0" borderId="46" xfId="1" applyNumberFormat="1" applyBorder="1" applyAlignment="1">
      <alignment horizontal="center"/>
    </xf>
    <xf numFmtId="2" fontId="8" fillId="0" borderId="47" xfId="1" applyNumberFormat="1" applyBorder="1" applyAlignment="1">
      <alignment horizontal="center"/>
    </xf>
    <xf numFmtId="2" fontId="8" fillId="0" borderId="43" xfId="1" applyNumberFormat="1" applyBorder="1" applyAlignment="1">
      <alignment horizontal="center"/>
    </xf>
    <xf numFmtId="2" fontId="8" fillId="0" borderId="0" xfId="1" applyNumberFormat="1" applyBorder="1" applyAlignment="1">
      <alignment horizontal="center"/>
    </xf>
    <xf numFmtId="0" fontId="15" fillId="0" borderId="4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2" fontId="7" fillId="0" borderId="43" xfId="1" applyNumberFormat="1" applyFont="1" applyBorder="1" applyAlignment="1">
      <alignment horizontal="center"/>
    </xf>
    <xf numFmtId="164" fontId="20" fillId="0" borderId="38" xfId="1" applyNumberFormat="1" applyFont="1" applyBorder="1" applyAlignment="1">
      <alignment horizontal="center" vertical="center"/>
    </xf>
    <xf numFmtId="0" fontId="27" fillId="0" borderId="0" xfId="1" applyFont="1" applyAlignment="1">
      <alignment vertical="center"/>
    </xf>
    <xf numFmtId="0" fontId="15" fillId="0" borderId="22" xfId="1" applyFont="1" applyBorder="1" applyAlignment="1">
      <alignment horizontal="center" vertical="center"/>
    </xf>
    <xf numFmtId="1" fontId="17" fillId="0" borderId="0" xfId="1" applyNumberFormat="1" applyFont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17" fillId="0" borderId="22" xfId="1" applyFont="1" applyBorder="1" applyAlignment="1">
      <alignment horizontal="center" vertical="center"/>
    </xf>
    <xf numFmtId="164" fontId="22" fillId="0" borderId="22" xfId="1" applyNumberFormat="1" applyFont="1" applyFill="1" applyBorder="1" applyAlignment="1">
      <alignment horizontal="center" vertical="center"/>
    </xf>
    <xf numFmtId="164" fontId="24" fillId="0" borderId="22" xfId="1" applyNumberFormat="1" applyFont="1" applyFill="1" applyBorder="1" applyAlignment="1">
      <alignment horizontal="center" vertical="center"/>
    </xf>
    <xf numFmtId="165" fontId="15" fillId="0" borderId="16" xfId="1" applyNumberFormat="1" applyFont="1" applyBorder="1" applyAlignment="1">
      <alignment horizontal="center" vertical="center"/>
    </xf>
    <xf numFmtId="0" fontId="18" fillId="0" borderId="33" xfId="1" applyFont="1" applyFill="1" applyBorder="1" applyAlignment="1">
      <alignment horizontal="center" vertical="center"/>
    </xf>
    <xf numFmtId="2" fontId="6" fillId="0" borderId="43" xfId="1" applyNumberFormat="1" applyFont="1" applyBorder="1" applyAlignment="1">
      <alignment horizontal="center"/>
    </xf>
    <xf numFmtId="0" fontId="18" fillId="0" borderId="44" xfId="1" applyFont="1" applyFill="1" applyBorder="1" applyAlignment="1">
      <alignment vertical="center"/>
    </xf>
    <xf numFmtId="164" fontId="20" fillId="0" borderId="35" xfId="1" applyNumberFormat="1" applyFont="1" applyBorder="1" applyAlignment="1">
      <alignment horizontal="center" vertical="center"/>
    </xf>
    <xf numFmtId="164" fontId="20" fillId="0" borderId="44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/>
    </xf>
    <xf numFmtId="2" fontId="28" fillId="0" borderId="20" xfId="1" applyNumberFormat="1" applyFont="1" applyFill="1" applyBorder="1" applyAlignment="1">
      <alignment horizontal="center" vertical="center"/>
    </xf>
    <xf numFmtId="165" fontId="15" fillId="0" borderId="35" xfId="1" applyNumberFormat="1" applyFont="1" applyBorder="1" applyAlignment="1">
      <alignment horizontal="center" vertical="center"/>
    </xf>
    <xf numFmtId="0" fontId="17" fillId="0" borderId="15" xfId="1" applyFont="1" applyBorder="1" applyAlignment="1">
      <alignment vertical="center"/>
    </xf>
    <xf numFmtId="0" fontId="17" fillId="0" borderId="37" xfId="1" applyFont="1" applyFill="1" applyBorder="1" applyAlignment="1">
      <alignment vertical="center"/>
    </xf>
    <xf numFmtId="0" fontId="17" fillId="0" borderId="18" xfId="1" applyFont="1" applyFill="1" applyBorder="1" applyAlignment="1">
      <alignment vertical="center"/>
    </xf>
    <xf numFmtId="0" fontId="17" fillId="0" borderId="42" xfId="1" applyFont="1" applyFill="1" applyBorder="1" applyAlignment="1">
      <alignment vertical="center"/>
    </xf>
    <xf numFmtId="0" fontId="17" fillId="0" borderId="25" xfId="1" applyFont="1" applyFill="1" applyBorder="1" applyAlignment="1">
      <alignment vertical="center"/>
    </xf>
    <xf numFmtId="0" fontId="17" fillId="0" borderId="37" xfId="1" applyFont="1" applyBorder="1" applyAlignment="1">
      <alignment vertical="center"/>
    </xf>
    <xf numFmtId="0" fontId="18" fillId="0" borderId="44" xfId="1" applyFont="1" applyFill="1" applyBorder="1" applyAlignment="1">
      <alignment horizontal="center" vertical="center"/>
    </xf>
    <xf numFmtId="2" fontId="18" fillId="0" borderId="40" xfId="1" applyNumberFormat="1" applyFont="1" applyFill="1" applyBorder="1" applyAlignment="1">
      <alignment horizontal="center" vertical="center"/>
    </xf>
    <xf numFmtId="0" fontId="13" fillId="0" borderId="45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7" fillId="0" borderId="25" xfId="1" applyFont="1" applyBorder="1" applyAlignment="1">
      <alignment vertical="center"/>
    </xf>
    <xf numFmtId="0" fontId="18" fillId="0" borderId="27" xfId="1" applyFont="1" applyFill="1" applyBorder="1" applyAlignment="1">
      <alignment horizontal="center" vertical="center"/>
    </xf>
    <xf numFmtId="2" fontId="18" fillId="0" borderId="33" xfId="1" applyNumberFormat="1" applyFont="1" applyFill="1" applyBorder="1" applyAlignment="1">
      <alignment horizontal="center" vertical="center"/>
    </xf>
    <xf numFmtId="0" fontId="18" fillId="0" borderId="29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vertical="center"/>
    </xf>
    <xf numFmtId="165" fontId="18" fillId="0" borderId="2" xfId="1" applyNumberFormat="1" applyFont="1" applyFill="1" applyBorder="1" applyAlignment="1">
      <alignment horizontal="center" vertical="center"/>
    </xf>
    <xf numFmtId="165" fontId="18" fillId="0" borderId="29" xfId="1" applyNumberFormat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49" fontId="15" fillId="0" borderId="6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2" fontId="15" fillId="0" borderId="6" xfId="1" applyNumberFormat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left" vertical="center"/>
    </xf>
    <xf numFmtId="0" fontId="0" fillId="0" borderId="18" xfId="1" applyFont="1" applyFill="1" applyBorder="1" applyAlignment="1">
      <alignment horizontal="left" vertical="center"/>
    </xf>
    <xf numFmtId="2" fontId="0" fillId="0" borderId="4" xfId="1" applyNumberFormat="1" applyFont="1" applyFill="1" applyBorder="1" applyAlignment="1">
      <alignment horizontal="center" vertical="center"/>
    </xf>
    <xf numFmtId="2" fontId="0" fillId="0" borderId="20" xfId="1" applyNumberFormat="1" applyFont="1" applyFill="1" applyBorder="1" applyAlignment="1">
      <alignment horizontal="center" vertical="center"/>
    </xf>
    <xf numFmtId="0" fontId="0" fillId="0" borderId="20" xfId="1" applyFont="1" applyFill="1" applyBorder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64" fontId="22" fillId="0" borderId="34" xfId="1" applyNumberFormat="1" applyFont="1" applyFill="1" applyBorder="1" applyAlignment="1">
      <alignment horizontal="center" vertical="center"/>
    </xf>
    <xf numFmtId="164" fontId="24" fillId="0" borderId="34" xfId="1" applyNumberFormat="1" applyFont="1" applyFill="1" applyBorder="1" applyAlignment="1">
      <alignment horizontal="center" vertical="center"/>
    </xf>
    <xf numFmtId="2" fontId="30" fillId="3" borderId="56" xfId="1" applyNumberFormat="1" applyFont="1" applyFill="1" applyBorder="1" applyAlignment="1">
      <alignment horizontal="center" vertical="center"/>
    </xf>
    <xf numFmtId="2" fontId="31" fillId="0" borderId="56" xfId="1" applyNumberFormat="1" applyFont="1" applyFill="1" applyBorder="1" applyAlignment="1">
      <alignment horizontal="center" vertical="center"/>
    </xf>
    <xf numFmtId="2" fontId="8" fillId="0" borderId="43" xfId="1" applyNumberFormat="1" applyBorder="1"/>
    <xf numFmtId="2" fontId="30" fillId="0" borderId="56" xfId="1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/>
    </xf>
    <xf numFmtId="49" fontId="0" fillId="0" borderId="16" xfId="1" applyNumberFormat="1" applyFont="1" applyFill="1" applyBorder="1" applyAlignment="1">
      <alignment horizontal="center" vertical="center"/>
    </xf>
    <xf numFmtId="49" fontId="0" fillId="0" borderId="22" xfId="1" applyNumberFormat="1" applyFont="1" applyFill="1" applyBorder="1" applyAlignment="1">
      <alignment horizontal="center" vertical="center"/>
    </xf>
    <xf numFmtId="49" fontId="0" fillId="0" borderId="21" xfId="1" applyNumberFormat="1" applyFont="1" applyFill="1" applyBorder="1" applyAlignment="1">
      <alignment horizontal="center" vertical="center"/>
    </xf>
    <xf numFmtId="165" fontId="15" fillId="0" borderId="28" xfId="1" applyNumberFormat="1" applyFont="1" applyBorder="1" applyAlignment="1">
      <alignment horizontal="center" vertical="center"/>
    </xf>
    <xf numFmtId="0" fontId="15" fillId="0" borderId="57" xfId="1" applyFont="1" applyFill="1" applyBorder="1" applyAlignment="1">
      <alignment horizontal="center" vertical="center"/>
    </xf>
    <xf numFmtId="2" fontId="18" fillId="0" borderId="2" xfId="1" applyNumberFormat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164" fontId="15" fillId="0" borderId="25" xfId="1" applyNumberFormat="1" applyFont="1" applyBorder="1" applyAlignment="1">
      <alignment horizontal="center" vertical="center"/>
    </xf>
    <xf numFmtId="0" fontId="15" fillId="0" borderId="55" xfId="1" applyFont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vertical="center"/>
    </xf>
    <xf numFmtId="0" fontId="18" fillId="0" borderId="57" xfId="1" applyFont="1" applyFill="1" applyBorder="1" applyAlignment="1">
      <alignment vertical="center"/>
    </xf>
    <xf numFmtId="0" fontId="17" fillId="0" borderId="6" xfId="1" applyFont="1" applyFill="1" applyBorder="1" applyAlignment="1">
      <alignment vertical="center"/>
    </xf>
    <xf numFmtId="0" fontId="17" fillId="0" borderId="34" xfId="1" applyFont="1" applyFill="1" applyBorder="1" applyAlignment="1">
      <alignment vertical="center"/>
    </xf>
    <xf numFmtId="0" fontId="8" fillId="0" borderId="33" xfId="1" applyBorder="1"/>
    <xf numFmtId="49" fontId="0" fillId="0" borderId="5" xfId="1" applyNumberFormat="1" applyFont="1" applyFill="1" applyBorder="1" applyAlignment="1">
      <alignment horizontal="center" vertical="center"/>
    </xf>
    <xf numFmtId="2" fontId="0" fillId="0" borderId="21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164" fontId="22" fillId="0" borderId="16" xfId="1" applyNumberFormat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49" fontId="20" fillId="0" borderId="5" xfId="1" applyNumberFormat="1" applyFont="1" applyBorder="1" applyAlignment="1">
      <alignment horizontal="center" vertical="center" wrapText="1"/>
    </xf>
    <xf numFmtId="49" fontId="3" fillId="0" borderId="21" xfId="1" applyNumberFormat="1" applyFont="1" applyBorder="1" applyAlignment="1">
      <alignment horizontal="center" vertical="center" wrapText="1"/>
    </xf>
    <xf numFmtId="164" fontId="22" fillId="0" borderId="28" xfId="1" applyNumberFormat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0" fillId="0" borderId="27" xfId="1" applyNumberFormat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8" fillId="0" borderId="27" xfId="1" applyFont="1" applyBorder="1" applyAlignment="1">
      <alignment horizontal="center" wrapText="1"/>
    </xf>
    <xf numFmtId="0" fontId="20" fillId="0" borderId="14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/>
    </xf>
    <xf numFmtId="1" fontId="21" fillId="0" borderId="34" xfId="1" applyNumberFormat="1" applyFont="1" applyBorder="1" applyAlignment="1">
      <alignment horizontal="center" vertical="center"/>
    </xf>
    <xf numFmtId="0" fontId="21" fillId="0" borderId="33" xfId="1" applyFont="1" applyBorder="1" applyAlignment="1">
      <alignment horizontal="center" vertical="center"/>
    </xf>
    <xf numFmtId="0" fontId="21" fillId="0" borderId="18" xfId="1" applyFont="1" applyBorder="1" applyAlignment="1">
      <alignment vertical="center"/>
    </xf>
    <xf numFmtId="0" fontId="21" fillId="0" borderId="25" xfId="1" applyFont="1" applyBorder="1" applyAlignment="1">
      <alignment vertical="center"/>
    </xf>
    <xf numFmtId="2" fontId="22" fillId="0" borderId="4" xfId="1" applyNumberFormat="1" applyFont="1" applyFill="1" applyBorder="1" applyAlignment="1">
      <alignment horizontal="center" vertical="center"/>
    </xf>
    <xf numFmtId="164" fontId="22" fillId="0" borderId="5" xfId="1" applyNumberFormat="1" applyFont="1" applyFill="1" applyBorder="1" applyAlignment="1">
      <alignment horizontal="center" vertical="center"/>
    </xf>
    <xf numFmtId="2" fontId="24" fillId="0" borderId="20" xfId="1" applyNumberFormat="1" applyFont="1" applyFill="1" applyBorder="1" applyAlignment="1">
      <alignment horizontal="center" vertical="center"/>
    </xf>
    <xf numFmtId="164" fontId="22" fillId="0" borderId="21" xfId="1" applyNumberFormat="1" applyFont="1" applyFill="1" applyBorder="1" applyAlignment="1">
      <alignment horizontal="center" vertical="center"/>
    </xf>
    <xf numFmtId="2" fontId="22" fillId="0" borderId="20" xfId="1" applyNumberFormat="1" applyFont="1" applyFill="1" applyBorder="1" applyAlignment="1">
      <alignment horizontal="center" vertical="center"/>
    </xf>
    <xf numFmtId="2" fontId="22" fillId="0" borderId="26" xfId="1" applyNumberFormat="1" applyFont="1" applyFill="1" applyBorder="1" applyAlignment="1">
      <alignment horizontal="center" vertical="center"/>
    </xf>
    <xf numFmtId="164" fontId="22" fillId="0" borderId="27" xfId="1" applyNumberFormat="1" applyFont="1" applyFill="1" applyBorder="1" applyAlignment="1">
      <alignment horizontal="center" vertical="center"/>
    </xf>
    <xf numFmtId="166" fontId="21" fillId="0" borderId="7" xfId="1" applyNumberFormat="1" applyFont="1" applyFill="1" applyBorder="1" applyAlignment="1">
      <alignment horizontal="center" vertical="center"/>
    </xf>
    <xf numFmtId="166" fontId="21" fillId="0" borderId="19" xfId="1" applyNumberFormat="1" applyFont="1" applyFill="1" applyBorder="1" applyAlignment="1">
      <alignment horizontal="center" vertical="center"/>
    </xf>
    <xf numFmtId="166" fontId="21" fillId="0" borderId="64" xfId="1" applyNumberFormat="1" applyFont="1" applyFill="1" applyBorder="1" applyAlignment="1">
      <alignment horizontal="center" vertical="center"/>
    </xf>
    <xf numFmtId="0" fontId="8" fillId="0" borderId="33" xfId="1" applyFont="1" applyBorder="1" applyAlignment="1">
      <alignment horizontal="center" wrapText="1"/>
    </xf>
    <xf numFmtId="167" fontId="20" fillId="0" borderId="33" xfId="1" applyNumberFormat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166" fontId="22" fillId="0" borderId="4" xfId="1" applyNumberFormat="1" applyFont="1" applyFill="1" applyBorder="1" applyAlignment="1">
      <alignment horizontal="center" vertical="center"/>
    </xf>
    <xf numFmtId="166" fontId="29" fillId="0" borderId="5" xfId="1" applyNumberFormat="1" applyFont="1" applyBorder="1" applyAlignment="1">
      <alignment horizontal="center" vertical="center"/>
    </xf>
    <xf numFmtId="166" fontId="21" fillId="0" borderId="20" xfId="1" applyNumberFormat="1" applyFont="1" applyFill="1" applyBorder="1" applyAlignment="1">
      <alignment horizontal="center" vertical="center"/>
    </xf>
    <xf numFmtId="166" fontId="23" fillId="0" borderId="21" xfId="1" applyNumberFormat="1" applyFont="1" applyBorder="1" applyAlignment="1">
      <alignment horizontal="center" vertical="center"/>
    </xf>
    <xf numFmtId="166" fontId="21" fillId="0" borderId="21" xfId="1" applyNumberFormat="1" applyFont="1" applyBorder="1" applyAlignment="1">
      <alignment horizontal="center" vertical="center"/>
    </xf>
    <xf numFmtId="166" fontId="21" fillId="0" borderId="26" xfId="1" applyNumberFormat="1" applyFont="1" applyFill="1" applyBorder="1" applyAlignment="1">
      <alignment horizontal="center" vertical="center"/>
    </xf>
    <xf numFmtId="166" fontId="21" fillId="0" borderId="27" xfId="1" applyNumberFormat="1" applyFont="1" applyBorder="1" applyAlignment="1">
      <alignment horizontal="center" vertical="center"/>
    </xf>
    <xf numFmtId="0" fontId="8" fillId="0" borderId="0" xfId="1" applyBorder="1" applyAlignment="1">
      <alignment horizontal="center"/>
    </xf>
    <xf numFmtId="0" fontId="8" fillId="0" borderId="0" xfId="1" applyBorder="1"/>
    <xf numFmtId="0" fontId="8" fillId="0" borderId="47" xfId="1" applyBorder="1" applyAlignment="1">
      <alignment horizontal="center"/>
    </xf>
    <xf numFmtId="0" fontId="8" fillId="0" borderId="48" xfId="1" applyBorder="1" applyAlignment="1">
      <alignment horizontal="center"/>
    </xf>
    <xf numFmtId="0" fontId="8" fillId="0" borderId="49" xfId="1" applyBorder="1" applyAlignment="1">
      <alignment horizontal="center"/>
    </xf>
    <xf numFmtId="0" fontId="8" fillId="0" borderId="43" xfId="1" applyBorder="1"/>
    <xf numFmtId="0" fontId="8" fillId="0" borderId="30" xfId="1" applyBorder="1"/>
    <xf numFmtId="0" fontId="8" fillId="0" borderId="31" xfId="1" applyBorder="1" applyAlignment="1">
      <alignment horizontal="center"/>
    </xf>
    <xf numFmtId="0" fontId="8" fillId="0" borderId="50" xfId="1" applyBorder="1" applyAlignment="1">
      <alignment horizontal="center"/>
    </xf>
    <xf numFmtId="0" fontId="21" fillId="0" borderId="15" xfId="1" applyFont="1" applyBorder="1" applyAlignment="1">
      <alignment horizontal="left" vertical="center"/>
    </xf>
    <xf numFmtId="0" fontId="21" fillId="0" borderId="18" xfId="1" applyFont="1" applyBorder="1" applyAlignment="1">
      <alignment horizontal="left" vertical="center"/>
    </xf>
    <xf numFmtId="0" fontId="21" fillId="0" borderId="25" xfId="1" applyFont="1" applyBorder="1" applyAlignment="1">
      <alignment horizontal="left" vertical="center"/>
    </xf>
    <xf numFmtId="167" fontId="3" fillId="0" borderId="6" xfId="1" applyNumberFormat="1" applyFont="1" applyBorder="1" applyAlignment="1">
      <alignment horizontal="center" vertical="center" wrapText="1"/>
    </xf>
    <xf numFmtId="167" fontId="3" fillId="0" borderId="34" xfId="1" applyNumberFormat="1" applyFont="1" applyBorder="1" applyAlignment="1">
      <alignment horizontal="center" vertical="center" wrapText="1"/>
    </xf>
    <xf numFmtId="1" fontId="21" fillId="0" borderId="16" xfId="1" applyNumberFormat="1" applyFont="1" applyBorder="1" applyAlignment="1">
      <alignment horizontal="center" vertical="center"/>
    </xf>
    <xf numFmtId="1" fontId="21" fillId="0" borderId="28" xfId="1" applyNumberFormat="1" applyFont="1" applyBorder="1" applyAlignment="1">
      <alignment horizontal="center" vertical="center"/>
    </xf>
    <xf numFmtId="1" fontId="21" fillId="0" borderId="23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166" fontId="22" fillId="4" borderId="4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vertical="center"/>
    </xf>
    <xf numFmtId="2" fontId="22" fillId="0" borderId="11" xfId="1" applyNumberFormat="1" applyFont="1" applyFill="1" applyBorder="1" applyAlignment="1">
      <alignment horizontal="center" vertical="center"/>
    </xf>
    <xf numFmtId="2" fontId="22" fillId="0" borderId="38" xfId="1" applyNumberFormat="1" applyFont="1" applyFill="1" applyBorder="1" applyAlignment="1">
      <alignment horizontal="center" vertical="center"/>
    </xf>
    <xf numFmtId="2" fontId="24" fillId="0" borderId="11" xfId="1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left" vertical="center"/>
    </xf>
    <xf numFmtId="164" fontId="22" fillId="0" borderId="33" xfId="1" applyNumberFormat="1" applyFont="1" applyFill="1" applyBorder="1" applyAlignment="1">
      <alignment horizontal="center" vertical="center"/>
    </xf>
    <xf numFmtId="2" fontId="22" fillId="0" borderId="1" xfId="1" applyNumberFormat="1" applyFont="1" applyFill="1" applyBorder="1" applyAlignment="1">
      <alignment horizontal="center" vertical="center"/>
    </xf>
    <xf numFmtId="2" fontId="22" fillId="0" borderId="8" xfId="1" applyNumberFormat="1" applyFont="1" applyFill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18" xfId="1" applyFont="1" applyBorder="1" applyAlignment="1">
      <alignment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8" fillId="0" borderId="1" xfId="1" applyBorder="1" applyAlignment="1">
      <alignment horizontal="center" vertical="center" wrapText="1"/>
    </xf>
    <xf numFmtId="0" fontId="8" fillId="0" borderId="8" xfId="1" applyBorder="1" applyAlignment="1">
      <alignment horizontal="center" vertical="center" wrapText="1"/>
    </xf>
    <xf numFmtId="0" fontId="8" fillId="0" borderId="2" xfId="1" applyBorder="1" applyAlignment="1">
      <alignment horizontal="center" vertical="center"/>
    </xf>
    <xf numFmtId="0" fontId="8" fillId="0" borderId="9" xfId="1" applyBorder="1" applyAlignment="1">
      <alignment horizontal="center" vertical="center"/>
    </xf>
    <xf numFmtId="0" fontId="8" fillId="0" borderId="3" xfId="1" applyBorder="1" applyAlignment="1">
      <alignment horizontal="center" vertical="center" wrapText="1"/>
    </xf>
    <xf numFmtId="0" fontId="8" fillId="0" borderId="10" xfId="1" applyBorder="1" applyAlignment="1">
      <alignment horizontal="center" vertical="center" wrapText="1"/>
    </xf>
    <xf numFmtId="0" fontId="8" fillId="0" borderId="14" xfId="1" applyBorder="1" applyAlignment="1">
      <alignment horizontal="center" vertical="center"/>
    </xf>
    <xf numFmtId="0" fontId="8" fillId="0" borderId="51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8" fillId="0" borderId="4" xfId="1" applyBorder="1" applyAlignment="1">
      <alignment horizontal="center" vertical="center"/>
    </xf>
    <xf numFmtId="0" fontId="8" fillId="0" borderId="5" xfId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6" fillId="0" borderId="36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164" fontId="15" fillId="0" borderId="15" xfId="1" applyNumberFormat="1" applyFont="1" applyBorder="1" applyAlignment="1">
      <alignment horizontal="center" vertical="center"/>
    </xf>
    <xf numFmtId="164" fontId="15" fillId="0" borderId="37" xfId="1" applyNumberFormat="1" applyFont="1" applyBorder="1" applyAlignment="1">
      <alignment horizontal="center" vertical="center"/>
    </xf>
    <xf numFmtId="164" fontId="15" fillId="0" borderId="25" xfId="1" applyNumberFormat="1" applyFont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55" xfId="1" applyFont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16" fillId="0" borderId="37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16" fillId="0" borderId="41" xfId="1" applyFont="1" applyFill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5" fillId="0" borderId="59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32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5" fillId="0" borderId="54" xfId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9" fillId="0" borderId="14" xfId="1" applyFont="1" applyBorder="1" applyAlignment="1">
      <alignment horizontal="center" vertical="center" wrapText="1"/>
    </xf>
    <xf numFmtId="0" fontId="19" fillId="0" borderId="24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19" fillId="0" borderId="61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2" fontId="19" fillId="0" borderId="62" xfId="1" applyNumberFormat="1" applyFont="1" applyBorder="1" applyAlignment="1">
      <alignment horizontal="center" vertical="center" wrapText="1"/>
    </xf>
    <xf numFmtId="2" fontId="19" fillId="0" borderId="63" xfId="1" applyNumberFormat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51" xfId="1" applyFont="1" applyBorder="1" applyAlignment="1">
      <alignment horizontal="center" vertical="center"/>
    </xf>
    <xf numFmtId="0" fontId="19" fillId="0" borderId="47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0" fillId="3" borderId="65" xfId="1" applyFont="1" applyFill="1" applyBorder="1" applyAlignment="1">
      <alignment horizontal="center"/>
    </xf>
    <xf numFmtId="0" fontId="10" fillId="3" borderId="66" xfId="1" applyFont="1" applyFill="1" applyBorder="1" applyAlignment="1">
      <alignment horizontal="center"/>
    </xf>
    <xf numFmtId="0" fontId="10" fillId="3" borderId="67" xfId="1" applyFont="1" applyFill="1" applyBorder="1" applyAlignment="1">
      <alignment horizontal="center"/>
    </xf>
    <xf numFmtId="0" fontId="21" fillId="0" borderId="42" xfId="1" applyFont="1" applyBorder="1" applyAlignment="1">
      <alignment horizontal="left" vertical="center"/>
    </xf>
    <xf numFmtId="0" fontId="21" fillId="0" borderId="37" xfId="1" applyFont="1" applyBorder="1" applyAlignment="1">
      <alignment horizontal="left" vertical="center"/>
    </xf>
    <xf numFmtId="0" fontId="20" fillId="0" borderId="42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167" fontId="3" fillId="0" borderId="11" xfId="1" applyNumberFormat="1" applyFont="1" applyBorder="1" applyAlignment="1">
      <alignment horizontal="center" vertical="center" wrapText="1"/>
    </xf>
    <xf numFmtId="166" fontId="23" fillId="0" borderId="12" xfId="1" applyNumberFormat="1" applyFont="1" applyBorder="1" applyAlignment="1">
      <alignment horizontal="center" vertical="center"/>
    </xf>
    <xf numFmtId="166" fontId="23" fillId="0" borderId="44" xfId="1" applyNumberFormat="1" applyFont="1" applyBorder="1" applyAlignment="1">
      <alignment horizontal="center" vertical="center"/>
    </xf>
    <xf numFmtId="166" fontId="21" fillId="0" borderId="42" xfId="1" applyNumberFormat="1" applyFont="1" applyFill="1" applyBorder="1" applyAlignment="1">
      <alignment horizontal="center" vertical="center"/>
    </xf>
    <xf numFmtId="166" fontId="21" fillId="0" borderId="37" xfId="1" applyNumberFormat="1" applyFont="1" applyFill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164" fontId="15" fillId="0" borderId="42" xfId="1" applyNumberFormat="1" applyFont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17" fillId="0" borderId="59" xfId="1" applyFont="1" applyFill="1" applyBorder="1" applyAlignment="1">
      <alignment vertical="center"/>
    </xf>
    <xf numFmtId="49" fontId="15" fillId="0" borderId="32" xfId="1" applyNumberFormat="1" applyFont="1" applyFill="1" applyBorder="1" applyAlignment="1">
      <alignment horizontal="center" vertical="center"/>
    </xf>
    <xf numFmtId="49" fontId="15" fillId="0" borderId="61" xfId="1" applyNumberFormat="1" applyFont="1" applyFill="1" applyBorder="1" applyAlignment="1">
      <alignment horizontal="center" vertical="center"/>
    </xf>
    <xf numFmtId="0" fontId="15" fillId="0" borderId="61" xfId="1" applyFont="1" applyFill="1" applyBorder="1" applyAlignment="1">
      <alignment horizontal="center" vertical="center"/>
    </xf>
    <xf numFmtId="2" fontId="15" fillId="0" borderId="61" xfId="1" applyNumberFormat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0" fontId="18" fillId="0" borderId="63" xfId="1" applyFont="1" applyFill="1" applyBorder="1" applyAlignment="1">
      <alignment horizontal="center" vertical="center"/>
    </xf>
    <xf numFmtId="164" fontId="15" fillId="0" borderId="59" xfId="1" applyNumberFormat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8" fillId="0" borderId="46" xfId="1" applyBorder="1"/>
    <xf numFmtId="0" fontId="8" fillId="0" borderId="47" xfId="1" applyBorder="1"/>
    <xf numFmtId="0" fontId="8" fillId="0" borderId="48" xfId="1" applyBorder="1"/>
    <xf numFmtId="0" fontId="8" fillId="0" borderId="11" xfId="1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21" fillId="0" borderId="40" xfId="1" applyFont="1" applyBorder="1" applyAlignment="1">
      <alignment horizontal="center" vertical="center"/>
    </xf>
    <xf numFmtId="1" fontId="21" fillId="0" borderId="35" xfId="1" applyNumberFormat="1" applyFont="1" applyBorder="1" applyAlignment="1">
      <alignment horizontal="center" vertical="center"/>
    </xf>
    <xf numFmtId="164" fontId="22" fillId="0" borderId="35" xfId="1" applyNumberFormat="1" applyFont="1" applyFill="1" applyBorder="1" applyAlignment="1">
      <alignment horizontal="center" vertical="center"/>
    </xf>
    <xf numFmtId="0" fontId="22" fillId="0" borderId="35" xfId="1" applyFont="1" applyFill="1" applyBorder="1" applyAlignment="1">
      <alignment horizontal="center" vertical="center"/>
    </xf>
    <xf numFmtId="164" fontId="22" fillId="0" borderId="44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 wrapText="1"/>
    </xf>
    <xf numFmtId="167" fontId="3" fillId="0" borderId="38" xfId="1" applyNumberFormat="1" applyFont="1" applyFill="1" applyBorder="1" applyAlignment="1">
      <alignment horizontal="center" vertical="center" wrapText="1"/>
    </xf>
    <xf numFmtId="166" fontId="29" fillId="0" borderId="3" xfId="1" applyNumberFormat="1" applyFont="1" applyFill="1" applyBorder="1" applyAlignment="1">
      <alignment horizontal="center" vertical="center"/>
    </xf>
    <xf numFmtId="166" fontId="29" fillId="0" borderId="44" xfId="1" applyNumberFormat="1" applyFont="1" applyFill="1" applyBorder="1" applyAlignment="1">
      <alignment horizontal="center" vertical="center"/>
    </xf>
    <xf numFmtId="166" fontId="22" fillId="0" borderId="1" xfId="1" applyNumberFormat="1" applyFont="1" applyFill="1" applyBorder="1" applyAlignment="1">
      <alignment horizontal="center" vertical="center"/>
    </xf>
    <xf numFmtId="166" fontId="22" fillId="0" borderId="38" xfId="1" applyNumberFormat="1" applyFont="1" applyFill="1" applyBorder="1" applyAlignment="1">
      <alignment horizontal="center" vertical="center"/>
    </xf>
    <xf numFmtId="166" fontId="21" fillId="0" borderId="58" xfId="1" applyNumberFormat="1" applyFont="1" applyFill="1" applyBorder="1" applyAlignment="1">
      <alignment horizontal="center" vertical="center"/>
    </xf>
    <xf numFmtId="0" fontId="20" fillId="0" borderId="58" xfId="1" applyFont="1" applyFill="1" applyBorder="1" applyAlignment="1">
      <alignment horizontal="center" vertical="center"/>
    </xf>
    <xf numFmtId="0" fontId="20" fillId="0" borderId="37" xfId="1" applyFont="1" applyFill="1" applyBorder="1" applyAlignment="1">
      <alignment horizontal="center" vertical="center"/>
    </xf>
    <xf numFmtId="0" fontId="21" fillId="0" borderId="58" xfId="1" applyFont="1" applyFill="1" applyBorder="1" applyAlignment="1">
      <alignment vertical="center"/>
    </xf>
    <xf numFmtId="0" fontId="21" fillId="0" borderId="37" xfId="1" applyFont="1" applyFill="1" applyBorder="1" applyAlignment="1">
      <alignment vertical="center"/>
    </xf>
    <xf numFmtId="1" fontId="21" fillId="0" borderId="3" xfId="1" applyNumberFormat="1" applyFont="1" applyFill="1" applyBorder="1" applyAlignment="1">
      <alignment horizontal="center" vertical="center"/>
    </xf>
    <xf numFmtId="1" fontId="21" fillId="0" borderId="44" xfId="1" applyNumberFormat="1" applyFont="1" applyFill="1" applyBorder="1" applyAlignment="1">
      <alignment horizontal="center" vertical="center"/>
    </xf>
    <xf numFmtId="1" fontId="21" fillId="0" borderId="29" xfId="1" applyNumberFormat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1" fontId="21" fillId="0" borderId="68" xfId="1" applyNumberFormat="1" applyFont="1" applyBorder="1" applyAlignment="1">
      <alignment horizontal="center" vertical="center"/>
    </xf>
    <xf numFmtId="164" fontId="22" fillId="0" borderId="68" xfId="1" applyNumberFormat="1" applyFont="1" applyFill="1" applyBorder="1" applyAlignment="1">
      <alignment horizontal="center" vertical="center"/>
    </xf>
    <xf numFmtId="164" fontId="22" fillId="0" borderId="3" xfId="1" applyNumberFormat="1" applyFont="1" applyFill="1" applyBorder="1" applyAlignment="1">
      <alignment horizontal="center" vertical="center"/>
    </xf>
    <xf numFmtId="1" fontId="21" fillId="0" borderId="2" xfId="1" applyNumberFormat="1" applyFont="1" applyBorder="1" applyAlignment="1">
      <alignment horizontal="center" vertical="center"/>
    </xf>
    <xf numFmtId="167" fontId="3" fillId="0" borderId="38" xfId="1" applyNumberFormat="1" applyFont="1" applyBorder="1" applyAlignment="1">
      <alignment horizontal="center" vertical="center" wrapText="1"/>
    </xf>
    <xf numFmtId="166" fontId="21" fillId="0" borderId="11" xfId="1" applyNumberFormat="1" applyFont="1" applyFill="1" applyBorder="1" applyAlignment="1">
      <alignment horizontal="center" vertical="center"/>
    </xf>
    <xf numFmtId="166" fontId="21" fillId="0" borderId="38" xfId="1" applyNumberFormat="1" applyFont="1" applyFill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1" fontId="21" fillId="0" borderId="12" xfId="1" applyNumberFormat="1" applyFont="1" applyBorder="1" applyAlignment="1">
      <alignment horizontal="center" vertical="center"/>
    </xf>
    <xf numFmtId="1" fontId="21" fillId="0" borderId="44" xfId="1" applyNumberFormat="1" applyFont="1" applyBorder="1" applyAlignment="1">
      <alignment horizontal="center" vertical="center"/>
    </xf>
    <xf numFmtId="1" fontId="21" fillId="0" borderId="45" xfId="1" applyNumberFormat="1" applyFont="1" applyBorder="1" applyAlignment="1">
      <alignment horizontal="center" vertical="center"/>
    </xf>
    <xf numFmtId="2" fontId="22" fillId="0" borderId="32" xfId="1" applyNumberFormat="1" applyFont="1" applyFill="1" applyBorder="1" applyAlignment="1">
      <alignment horizontal="center" vertical="center"/>
    </xf>
    <xf numFmtId="0" fontId="19" fillId="0" borderId="41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wrapText="1"/>
    </xf>
    <xf numFmtId="0" fontId="8" fillId="0" borderId="12" xfId="1" applyFont="1" applyBorder="1" applyAlignment="1">
      <alignment horizontal="center" wrapText="1"/>
    </xf>
    <xf numFmtId="0" fontId="21" fillId="0" borderId="69" xfId="1" applyFont="1" applyBorder="1" applyAlignment="1">
      <alignment horizontal="left" vertical="center"/>
    </xf>
    <xf numFmtId="0" fontId="3" fillId="0" borderId="69" xfId="1" applyFont="1" applyBorder="1" applyAlignment="1">
      <alignment horizontal="left" vertical="center"/>
    </xf>
    <xf numFmtId="0" fontId="21" fillId="0" borderId="55" xfId="1" applyFont="1" applyBorder="1" applyAlignment="1">
      <alignment horizontal="left" vertical="center"/>
    </xf>
    <xf numFmtId="166" fontId="21" fillId="0" borderId="13" xfId="1" applyNumberFormat="1" applyFont="1" applyFill="1" applyBorder="1" applyAlignment="1">
      <alignment horizontal="center" vertical="center"/>
    </xf>
    <xf numFmtId="166" fontId="21" fillId="0" borderId="40" xfId="1" applyNumberFormat="1" applyFont="1" applyFill="1" applyBorder="1" applyAlignment="1">
      <alignment horizontal="center" vertical="center"/>
    </xf>
    <xf numFmtId="166" fontId="21" fillId="0" borderId="34" xfId="1" applyNumberFormat="1" applyFont="1" applyFill="1" applyBorder="1" applyAlignment="1">
      <alignment horizontal="center" vertical="center"/>
    </xf>
    <xf numFmtId="166" fontId="21" fillId="0" borderId="33" xfId="1" applyNumberFormat="1" applyFont="1" applyFill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20" xfId="1" applyFont="1" applyBorder="1" applyAlignment="1">
      <alignment horizontal="center" vertical="center"/>
    </xf>
    <xf numFmtId="1" fontId="21" fillId="0" borderId="21" xfId="1" applyNumberFormat="1" applyFont="1" applyBorder="1" applyAlignment="1">
      <alignment horizontal="center" vertical="center"/>
    </xf>
    <xf numFmtId="1" fontId="21" fillId="0" borderId="20" xfId="1" applyNumberFormat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1" fontId="21" fillId="0" borderId="27" xfId="1" applyNumberFormat="1" applyFont="1" applyBorder="1" applyAlignment="1">
      <alignment horizontal="center" vertical="center"/>
    </xf>
    <xf numFmtId="166" fontId="21" fillId="0" borderId="18" xfId="1" applyNumberFormat="1" applyFont="1" applyFill="1" applyBorder="1" applyAlignment="1">
      <alignment horizontal="center" vertical="center"/>
    </xf>
    <xf numFmtId="166" fontId="21" fillId="0" borderId="25" xfId="1" applyNumberFormat="1" applyFont="1" applyFill="1" applyBorder="1" applyAlignment="1">
      <alignment horizontal="center" vertical="center"/>
    </xf>
    <xf numFmtId="167" fontId="3" fillId="0" borderId="20" xfId="1" applyNumberFormat="1" applyFont="1" applyBorder="1" applyAlignment="1">
      <alignment horizontal="center" vertical="center" wrapText="1"/>
    </xf>
    <xf numFmtId="167" fontId="20" fillId="0" borderId="26" xfId="1" applyNumberFormat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0" fillId="0" borderId="58" xfId="1" applyFont="1" applyBorder="1" applyAlignment="1">
      <alignment horizontal="center" vertical="center"/>
    </xf>
    <xf numFmtId="166" fontId="29" fillId="0" borderId="44" xfId="1" applyNumberFormat="1" applyFont="1" applyBorder="1" applyAlignment="1">
      <alignment horizontal="center" vertical="center"/>
    </xf>
    <xf numFmtId="166" fontId="29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wrapText="1"/>
    </xf>
    <xf numFmtId="0" fontId="8" fillId="0" borderId="44" xfId="1" applyFont="1" applyBorder="1" applyAlignment="1">
      <alignment horizontal="center" wrapText="1"/>
    </xf>
    <xf numFmtId="0" fontId="19" fillId="0" borderId="1" xfId="1" applyFont="1" applyBorder="1" applyAlignment="1">
      <alignment horizontal="center" vertical="center"/>
    </xf>
    <xf numFmtId="2" fontId="19" fillId="0" borderId="3" xfId="1" applyNumberFormat="1" applyFont="1" applyBorder="1" applyAlignment="1">
      <alignment horizontal="center" vertical="center" wrapText="1"/>
    </xf>
    <xf numFmtId="0" fontId="19" fillId="0" borderId="32" xfId="1" applyFont="1" applyBorder="1" applyAlignment="1">
      <alignment horizontal="center" vertical="center"/>
    </xf>
    <xf numFmtId="2" fontId="19" fillId="0" borderId="57" xfId="1" applyNumberFormat="1" applyFont="1" applyBorder="1" applyAlignment="1">
      <alignment horizontal="center" vertical="center" wrapText="1"/>
    </xf>
    <xf numFmtId="0" fontId="35" fillId="0" borderId="38" xfId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1" fontId="21" fillId="0" borderId="3" xfId="1" applyNumberFormat="1" applyFont="1" applyBorder="1" applyAlignment="1">
      <alignment horizontal="center" vertical="center"/>
    </xf>
    <xf numFmtId="0" fontId="21" fillId="0" borderId="58" xfId="1" applyFont="1" applyBorder="1" applyAlignment="1">
      <alignment horizontal="left" vertical="center"/>
    </xf>
    <xf numFmtId="2" fontId="8" fillId="0" borderId="4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2" fontId="31" fillId="3" borderId="56" xfId="1" applyNumberFormat="1" applyFont="1" applyFill="1" applyBorder="1" applyAlignment="1">
      <alignment horizontal="center" vertical="center"/>
    </xf>
    <xf numFmtId="49" fontId="3" fillId="5" borderId="3" xfId="1" applyNumberFormat="1" applyFont="1" applyFill="1" applyBorder="1" applyAlignment="1">
      <alignment horizontal="center" vertical="center" wrapText="1"/>
    </xf>
    <xf numFmtId="0" fontId="0" fillId="5" borderId="43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49" fontId="20" fillId="5" borderId="44" xfId="1" applyNumberFormat="1" applyFont="1" applyFill="1" applyBorder="1" applyAlignment="1">
      <alignment horizontal="center" vertical="center" wrapText="1"/>
    </xf>
    <xf numFmtId="49" fontId="3" fillId="5" borderId="21" xfId="1" applyNumberFormat="1" applyFont="1" applyFill="1" applyBorder="1" applyAlignment="1">
      <alignment horizontal="center" vertical="center" wrapText="1"/>
    </xf>
    <xf numFmtId="2" fontId="8" fillId="5" borderId="43" xfId="1" applyNumberFormat="1" applyFill="1" applyBorder="1" applyAlignment="1">
      <alignment horizontal="center"/>
    </xf>
    <xf numFmtId="2" fontId="8" fillId="5" borderId="0" xfId="1" applyNumberFormat="1" applyFill="1" applyBorder="1" applyAlignment="1">
      <alignment horizontal="center"/>
    </xf>
    <xf numFmtId="49" fontId="3" fillId="5" borderId="12" xfId="1" applyNumberFormat="1" applyFont="1" applyFill="1" applyBorder="1" applyAlignment="1">
      <alignment horizontal="center" vertical="center" wrapText="1"/>
    </xf>
    <xf numFmtId="49" fontId="3" fillId="5" borderId="44" xfId="1" applyNumberFormat="1" applyFont="1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49" fontId="1" fillId="0" borderId="0" xfId="1" applyNumberFormat="1" applyFont="1" applyBorder="1" applyAlignment="1">
      <alignment vertical="center"/>
    </xf>
    <xf numFmtId="49" fontId="1" fillId="5" borderId="43" xfId="1" applyNumberFormat="1" applyFont="1" applyFill="1" applyBorder="1" applyAlignment="1">
      <alignment horizontal="center" vertical="center"/>
    </xf>
    <xf numFmtId="49" fontId="1" fillId="5" borderId="0" xfId="1" applyNumberFormat="1" applyFont="1" applyFill="1" applyBorder="1" applyAlignment="1">
      <alignment horizontal="center" vertical="center"/>
    </xf>
    <xf numFmtId="49" fontId="1" fillId="0" borderId="0" xfId="1" applyNumberFormat="1" applyFont="1" applyAlignment="1">
      <alignment vertical="center"/>
    </xf>
  </cellXfs>
  <cellStyles count="24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Обычный" xfId="0" builtinId="0"/>
    <cellStyle name="Обычный 2" xfId="1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</cellStyles>
  <dxfs count="0"/>
  <tableStyles count="0" defaultTableStyle="TableStyleMedium2" defaultPivotStyle="PivotStyleMedium9"/>
  <colors>
    <mruColors>
      <color rgb="FF00FF00"/>
      <color rgb="FFFF66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312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'K44'!$C$19</c:f>
              <c:strCache>
                <c:ptCount val="1"/>
                <c:pt idx="0">
                  <c:v>Наум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'K44'!$B$20:$B$79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'K44'!$C$20:$C$79</c:f>
              <c:numCache>
                <c:formatCode>0.00</c:formatCode>
                <c:ptCount val="60"/>
                <c:pt idx="0">
                  <c:v>44.4</c:v>
                </c:pt>
                <c:pt idx="1">
                  <c:v>42.93</c:v>
                </c:pt>
                <c:pt idx="2">
                  <c:v>42.95</c:v>
                </c:pt>
                <c:pt idx="3">
                  <c:v>42.72</c:v>
                </c:pt>
                <c:pt idx="4">
                  <c:v>43.07</c:v>
                </c:pt>
                <c:pt idx="5">
                  <c:v>42.97</c:v>
                </c:pt>
                <c:pt idx="6">
                  <c:v>44.12</c:v>
                </c:pt>
                <c:pt idx="7">
                  <c:v>42.37</c:v>
                </c:pt>
                <c:pt idx="8">
                  <c:v>42.2</c:v>
                </c:pt>
                <c:pt idx="9">
                  <c:v>42.92</c:v>
                </c:pt>
                <c:pt idx="10">
                  <c:v>42.89</c:v>
                </c:pt>
                <c:pt idx="11">
                  <c:v>44.77</c:v>
                </c:pt>
                <c:pt idx="12">
                  <c:v>112.05</c:v>
                </c:pt>
                <c:pt idx="13">
                  <c:v>43.81</c:v>
                </c:pt>
                <c:pt idx="14">
                  <c:v>42.22</c:v>
                </c:pt>
                <c:pt idx="15">
                  <c:v>42.09</c:v>
                </c:pt>
                <c:pt idx="16">
                  <c:v>41.84</c:v>
                </c:pt>
                <c:pt idx="17">
                  <c:v>41.56</c:v>
                </c:pt>
                <c:pt idx="18">
                  <c:v>41.2</c:v>
                </c:pt>
                <c:pt idx="19">
                  <c:v>41.19</c:v>
                </c:pt>
                <c:pt idx="20">
                  <c:v>41.1</c:v>
                </c:pt>
                <c:pt idx="21">
                  <c:v>41.02</c:v>
                </c:pt>
                <c:pt idx="22">
                  <c:v>40.75</c:v>
                </c:pt>
                <c:pt idx="23">
                  <c:v>40.9</c:v>
                </c:pt>
                <c:pt idx="24">
                  <c:v>40.86</c:v>
                </c:pt>
                <c:pt idx="25">
                  <c:v>40.61</c:v>
                </c:pt>
                <c:pt idx="26">
                  <c:v>40.67</c:v>
                </c:pt>
                <c:pt idx="27">
                  <c:v>40.57</c:v>
                </c:pt>
                <c:pt idx="28">
                  <c:v>40.479999999999997</c:v>
                </c:pt>
                <c:pt idx="29">
                  <c:v>40.49</c:v>
                </c:pt>
                <c:pt idx="30">
                  <c:v>40.450000000000003</c:v>
                </c:pt>
                <c:pt idx="31">
                  <c:v>40.380000000000003</c:v>
                </c:pt>
                <c:pt idx="32">
                  <c:v>40.25</c:v>
                </c:pt>
                <c:pt idx="33">
                  <c:v>40.33</c:v>
                </c:pt>
                <c:pt idx="34">
                  <c:v>40.36</c:v>
                </c:pt>
                <c:pt idx="35">
                  <c:v>40.24</c:v>
                </c:pt>
                <c:pt idx="36">
                  <c:v>40.24</c:v>
                </c:pt>
                <c:pt idx="37">
                  <c:v>40.17</c:v>
                </c:pt>
                <c:pt idx="38">
                  <c:v>40.200000000000003</c:v>
                </c:pt>
                <c:pt idx="39">
                  <c:v>40.43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'K44'!$D$19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'K44'!$B$20:$B$79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'K44'!$D$20:$D$79</c:f>
              <c:numCache>
                <c:formatCode>0.00</c:formatCode>
                <c:ptCount val="60"/>
                <c:pt idx="0">
                  <c:v>43.33</c:v>
                </c:pt>
                <c:pt idx="1">
                  <c:v>41.48</c:v>
                </c:pt>
                <c:pt idx="2">
                  <c:v>40.83</c:v>
                </c:pt>
                <c:pt idx="3">
                  <c:v>40.6</c:v>
                </c:pt>
                <c:pt idx="4">
                  <c:v>40.58</c:v>
                </c:pt>
                <c:pt idx="5">
                  <c:v>40.11</c:v>
                </c:pt>
                <c:pt idx="6">
                  <c:v>40.130000000000003</c:v>
                </c:pt>
                <c:pt idx="7">
                  <c:v>40.14</c:v>
                </c:pt>
                <c:pt idx="8">
                  <c:v>40.17</c:v>
                </c:pt>
                <c:pt idx="9">
                  <c:v>40.08</c:v>
                </c:pt>
                <c:pt idx="10">
                  <c:v>39.94</c:v>
                </c:pt>
                <c:pt idx="11">
                  <c:v>40.26</c:v>
                </c:pt>
                <c:pt idx="12">
                  <c:v>39.979999999999997</c:v>
                </c:pt>
                <c:pt idx="13">
                  <c:v>39.85</c:v>
                </c:pt>
                <c:pt idx="14">
                  <c:v>39.85</c:v>
                </c:pt>
                <c:pt idx="15">
                  <c:v>39.99</c:v>
                </c:pt>
                <c:pt idx="16">
                  <c:v>40.090000000000003</c:v>
                </c:pt>
                <c:pt idx="17">
                  <c:v>39.86</c:v>
                </c:pt>
                <c:pt idx="18">
                  <c:v>39.799999999999997</c:v>
                </c:pt>
                <c:pt idx="19">
                  <c:v>39.99</c:v>
                </c:pt>
                <c:pt idx="20">
                  <c:v>40.06</c:v>
                </c:pt>
                <c:pt idx="21">
                  <c:v>40.11</c:v>
                </c:pt>
                <c:pt idx="22">
                  <c:v>40.950000000000003</c:v>
                </c:pt>
                <c:pt idx="23">
                  <c:v>43.5</c:v>
                </c:pt>
                <c:pt idx="24">
                  <c:v>40.11</c:v>
                </c:pt>
                <c:pt idx="25">
                  <c:v>40</c:v>
                </c:pt>
                <c:pt idx="26">
                  <c:v>39.92</c:v>
                </c:pt>
                <c:pt idx="27">
                  <c:v>39.83</c:v>
                </c:pt>
                <c:pt idx="28">
                  <c:v>40.020000000000003</c:v>
                </c:pt>
                <c:pt idx="29">
                  <c:v>39.94</c:v>
                </c:pt>
                <c:pt idx="30">
                  <c:v>39.96</c:v>
                </c:pt>
                <c:pt idx="31">
                  <c:v>40.25</c:v>
                </c:pt>
                <c:pt idx="32">
                  <c:v>40.08</c:v>
                </c:pt>
                <c:pt idx="33">
                  <c:v>39.950000000000003</c:v>
                </c:pt>
                <c:pt idx="34">
                  <c:v>39.78</c:v>
                </c:pt>
                <c:pt idx="35">
                  <c:v>40.04</c:v>
                </c:pt>
                <c:pt idx="36">
                  <c:v>39.840000000000003</c:v>
                </c:pt>
                <c:pt idx="37">
                  <c:v>39.74</c:v>
                </c:pt>
                <c:pt idx="38">
                  <c:v>39.86</c:v>
                </c:pt>
                <c:pt idx="39">
                  <c:v>39.840000000000003</c:v>
                </c:pt>
                <c:pt idx="40">
                  <c:v>39.85</c:v>
                </c:pt>
                <c:pt idx="41">
                  <c:v>39.78</c:v>
                </c:pt>
                <c:pt idx="42">
                  <c:v>39.96</c:v>
                </c:pt>
                <c:pt idx="43">
                  <c:v>39.880000000000003</c:v>
                </c:pt>
                <c:pt idx="44">
                  <c:v>39.92</c:v>
                </c:pt>
                <c:pt idx="45">
                  <c:v>39.69</c:v>
                </c:pt>
                <c:pt idx="46">
                  <c:v>39.83</c:v>
                </c:pt>
                <c:pt idx="47">
                  <c:v>39.880000000000003</c:v>
                </c:pt>
                <c:pt idx="48">
                  <c:v>39.78</c:v>
                </c:pt>
                <c:pt idx="49">
                  <c:v>39.76</c:v>
                </c:pt>
                <c:pt idx="50">
                  <c:v>39.69</c:v>
                </c:pt>
                <c:pt idx="51">
                  <c:v>39.92</c:v>
                </c:pt>
                <c:pt idx="52">
                  <c:v>39.82</c:v>
                </c:pt>
                <c:pt idx="53">
                  <c:v>39.68</c:v>
                </c:pt>
                <c:pt idx="54">
                  <c:v>39.729999999999997</c:v>
                </c:pt>
                <c:pt idx="55">
                  <c:v>39.840000000000003</c:v>
                </c:pt>
                <c:pt idx="56">
                  <c:v>39.770000000000003</c:v>
                </c:pt>
                <c:pt idx="57" formatCode="General">
                  <c:v>39.880000000000003</c:v>
                </c:pt>
                <c:pt idx="58" formatCode="General">
                  <c:v>39.950000000000003</c:v>
                </c:pt>
                <c:pt idx="59" formatCode="General">
                  <c:v>39.81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'K44'!$E$19</c:f>
              <c:strCache>
                <c:ptCount val="1"/>
                <c:pt idx="0">
                  <c:v>Наум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'K44'!$B$20:$B$79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'K44'!$E$20:$E$79</c:f>
              <c:numCache>
                <c:formatCode>0.00</c:formatCode>
                <c:ptCount val="60"/>
                <c:pt idx="0">
                  <c:v>41</c:v>
                </c:pt>
                <c:pt idx="1">
                  <c:v>39.86</c:v>
                </c:pt>
                <c:pt idx="2">
                  <c:v>39.69</c:v>
                </c:pt>
                <c:pt idx="3">
                  <c:v>39.72</c:v>
                </c:pt>
                <c:pt idx="4">
                  <c:v>39.630000000000003</c:v>
                </c:pt>
                <c:pt idx="5">
                  <c:v>39.729999999999997</c:v>
                </c:pt>
                <c:pt idx="6">
                  <c:v>39.700000000000003</c:v>
                </c:pt>
                <c:pt idx="7">
                  <c:v>39.68</c:v>
                </c:pt>
                <c:pt idx="8">
                  <c:v>39.67</c:v>
                </c:pt>
                <c:pt idx="9">
                  <c:v>39.549999999999997</c:v>
                </c:pt>
                <c:pt idx="10">
                  <c:v>39.58</c:v>
                </c:pt>
                <c:pt idx="11">
                  <c:v>39.549999999999997</c:v>
                </c:pt>
                <c:pt idx="12">
                  <c:v>39.61</c:v>
                </c:pt>
                <c:pt idx="13">
                  <c:v>39.51</c:v>
                </c:pt>
                <c:pt idx="14">
                  <c:v>39.51</c:v>
                </c:pt>
                <c:pt idx="15">
                  <c:v>39.619999999999997</c:v>
                </c:pt>
                <c:pt idx="16">
                  <c:v>39.51</c:v>
                </c:pt>
                <c:pt idx="17">
                  <c:v>39.53</c:v>
                </c:pt>
                <c:pt idx="18">
                  <c:v>39.659999999999997</c:v>
                </c:pt>
                <c:pt idx="19">
                  <c:v>39.68</c:v>
                </c:pt>
                <c:pt idx="20">
                  <c:v>39.450000000000003</c:v>
                </c:pt>
                <c:pt idx="21">
                  <c:v>39.35</c:v>
                </c:pt>
                <c:pt idx="22">
                  <c:v>39.17</c:v>
                </c:pt>
                <c:pt idx="23">
                  <c:v>39.93</c:v>
                </c:pt>
                <c:pt idx="24">
                  <c:v>39.700000000000003</c:v>
                </c:pt>
                <c:pt idx="25">
                  <c:v>39.520000000000003</c:v>
                </c:pt>
                <c:pt idx="26">
                  <c:v>39.56</c:v>
                </c:pt>
                <c:pt idx="27">
                  <c:v>39.58</c:v>
                </c:pt>
                <c:pt idx="28">
                  <c:v>39.520000000000003</c:v>
                </c:pt>
                <c:pt idx="29">
                  <c:v>39.56</c:v>
                </c:pt>
                <c:pt idx="30">
                  <c:v>39.64</c:v>
                </c:pt>
                <c:pt idx="31">
                  <c:v>39.56</c:v>
                </c:pt>
                <c:pt idx="32">
                  <c:v>39.69</c:v>
                </c:pt>
                <c:pt idx="33">
                  <c:v>39.58</c:v>
                </c:pt>
                <c:pt idx="34">
                  <c:v>39.450000000000003</c:v>
                </c:pt>
                <c:pt idx="35">
                  <c:v>39.58</c:v>
                </c:pt>
                <c:pt idx="36">
                  <c:v>40.01</c:v>
                </c:pt>
                <c:pt idx="37">
                  <c:v>39.49</c:v>
                </c:pt>
                <c:pt idx="38">
                  <c:v>39.57</c:v>
                </c:pt>
                <c:pt idx="39">
                  <c:v>39.479999999999997</c:v>
                </c:pt>
                <c:pt idx="40">
                  <c:v>39.630000000000003</c:v>
                </c:pt>
                <c:pt idx="41">
                  <c:v>39.64</c:v>
                </c:pt>
                <c:pt idx="42">
                  <c:v>39.630000000000003</c:v>
                </c:pt>
                <c:pt idx="43">
                  <c:v>39.869999999999997</c:v>
                </c:pt>
                <c:pt idx="44">
                  <c:v>39.549999999999997</c:v>
                </c:pt>
                <c:pt idx="45">
                  <c:v>39.450000000000003</c:v>
                </c:pt>
                <c:pt idx="46">
                  <c:v>39.46</c:v>
                </c:pt>
                <c:pt idx="47">
                  <c:v>39.74</c:v>
                </c:pt>
                <c:pt idx="48">
                  <c:v>39.85</c:v>
                </c:pt>
                <c:pt idx="49">
                  <c:v>39.619999999999997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'K44'!$F$19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'K44'!$B$20:$B$79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'K44'!$F$20:$F$79</c:f>
              <c:numCache>
                <c:formatCode>0.00</c:formatCode>
                <c:ptCount val="60"/>
                <c:pt idx="0">
                  <c:v>42.18</c:v>
                </c:pt>
                <c:pt idx="1">
                  <c:v>40.619999999999997</c:v>
                </c:pt>
                <c:pt idx="2">
                  <c:v>40.33</c:v>
                </c:pt>
                <c:pt idx="3">
                  <c:v>40.28</c:v>
                </c:pt>
                <c:pt idx="4">
                  <c:v>40.18</c:v>
                </c:pt>
                <c:pt idx="5">
                  <c:v>40.200000000000003</c:v>
                </c:pt>
                <c:pt idx="6">
                  <c:v>40.29</c:v>
                </c:pt>
                <c:pt idx="7">
                  <c:v>40.090000000000003</c:v>
                </c:pt>
                <c:pt idx="8">
                  <c:v>40.14</c:v>
                </c:pt>
                <c:pt idx="9">
                  <c:v>40.07</c:v>
                </c:pt>
                <c:pt idx="10">
                  <c:v>40.22</c:v>
                </c:pt>
                <c:pt idx="11">
                  <c:v>40.14</c:v>
                </c:pt>
                <c:pt idx="12">
                  <c:v>40.24</c:v>
                </c:pt>
                <c:pt idx="13">
                  <c:v>40.06</c:v>
                </c:pt>
                <c:pt idx="14">
                  <c:v>40.14</c:v>
                </c:pt>
                <c:pt idx="15">
                  <c:v>40.229999999999997</c:v>
                </c:pt>
                <c:pt idx="16">
                  <c:v>40.119999999999997</c:v>
                </c:pt>
                <c:pt idx="17">
                  <c:v>40.090000000000003</c:v>
                </c:pt>
                <c:pt idx="18">
                  <c:v>40.15</c:v>
                </c:pt>
                <c:pt idx="19">
                  <c:v>40.14</c:v>
                </c:pt>
                <c:pt idx="20">
                  <c:v>40.18</c:v>
                </c:pt>
                <c:pt idx="21">
                  <c:v>40.1</c:v>
                </c:pt>
                <c:pt idx="22">
                  <c:v>40.159999999999997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'K44'!$G$19</c:f>
              <c:strCache>
                <c:ptCount val="1"/>
                <c:pt idx="0">
                  <c:v>Наум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'K44'!$B$20:$B$79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'K44'!$G$20:$G$79</c:f>
              <c:numCache>
                <c:formatCode>0.00</c:formatCode>
                <c:ptCount val="60"/>
                <c:pt idx="0">
                  <c:v>41.51</c:v>
                </c:pt>
                <c:pt idx="1">
                  <c:v>39.909999999999997</c:v>
                </c:pt>
                <c:pt idx="2">
                  <c:v>39.71</c:v>
                </c:pt>
                <c:pt idx="3">
                  <c:v>39.630000000000003</c:v>
                </c:pt>
                <c:pt idx="4">
                  <c:v>39.78</c:v>
                </c:pt>
                <c:pt idx="5">
                  <c:v>39.590000000000003</c:v>
                </c:pt>
                <c:pt idx="6">
                  <c:v>39.590000000000003</c:v>
                </c:pt>
                <c:pt idx="7">
                  <c:v>39.74</c:v>
                </c:pt>
                <c:pt idx="8">
                  <c:v>39.630000000000003</c:v>
                </c:pt>
                <c:pt idx="9">
                  <c:v>39.6</c:v>
                </c:pt>
                <c:pt idx="10">
                  <c:v>39.6</c:v>
                </c:pt>
                <c:pt idx="11">
                  <c:v>39.58</c:v>
                </c:pt>
                <c:pt idx="12">
                  <c:v>39.590000000000003</c:v>
                </c:pt>
                <c:pt idx="13">
                  <c:v>39.68</c:v>
                </c:pt>
                <c:pt idx="14">
                  <c:v>39.68</c:v>
                </c:pt>
                <c:pt idx="15">
                  <c:v>39.51</c:v>
                </c:pt>
                <c:pt idx="16">
                  <c:v>39.520000000000003</c:v>
                </c:pt>
                <c:pt idx="17">
                  <c:v>39.56</c:v>
                </c:pt>
                <c:pt idx="18">
                  <c:v>39.81</c:v>
                </c:pt>
                <c:pt idx="19">
                  <c:v>39.78</c:v>
                </c:pt>
                <c:pt idx="20">
                  <c:v>39.659999999999997</c:v>
                </c:pt>
                <c:pt idx="21">
                  <c:v>39.67</c:v>
                </c:pt>
                <c:pt idx="22">
                  <c:v>39.56</c:v>
                </c:pt>
                <c:pt idx="23">
                  <c:v>39.54</c:v>
                </c:pt>
                <c:pt idx="24">
                  <c:v>39.590000000000003</c:v>
                </c:pt>
                <c:pt idx="25">
                  <c:v>39.68</c:v>
                </c:pt>
                <c:pt idx="26">
                  <c:v>39.57</c:v>
                </c:pt>
                <c:pt idx="27">
                  <c:v>39.68</c:v>
                </c:pt>
                <c:pt idx="28">
                  <c:v>39.6</c:v>
                </c:pt>
                <c:pt idx="29">
                  <c:v>39.51</c:v>
                </c:pt>
                <c:pt idx="30">
                  <c:v>39.49</c:v>
                </c:pt>
                <c:pt idx="31">
                  <c:v>39.520000000000003</c:v>
                </c:pt>
                <c:pt idx="32">
                  <c:v>39.770000000000003</c:v>
                </c:pt>
                <c:pt idx="33">
                  <c:v>39.67</c:v>
                </c:pt>
                <c:pt idx="34">
                  <c:v>39.61</c:v>
                </c:pt>
                <c:pt idx="35">
                  <c:v>39.630000000000003</c:v>
                </c:pt>
                <c:pt idx="36">
                  <c:v>39.57</c:v>
                </c:pt>
                <c:pt idx="37">
                  <c:v>39.770000000000003</c:v>
                </c:pt>
                <c:pt idx="38">
                  <c:v>39.61</c:v>
                </c:pt>
                <c:pt idx="39">
                  <c:v>39.619999999999997</c:v>
                </c:pt>
                <c:pt idx="40">
                  <c:v>39.81</c:v>
                </c:pt>
                <c:pt idx="41">
                  <c:v>39.74</c:v>
                </c:pt>
                <c:pt idx="42">
                  <c:v>39.71</c:v>
                </c:pt>
                <c:pt idx="43">
                  <c:v>39.630000000000003</c:v>
                </c:pt>
                <c:pt idx="44">
                  <c:v>39.6</c:v>
                </c:pt>
                <c:pt idx="45">
                  <c:v>39.619999999999997</c:v>
                </c:pt>
                <c:pt idx="46">
                  <c:v>39.520000000000003</c:v>
                </c:pt>
                <c:pt idx="47">
                  <c:v>40.119999999999997</c:v>
                </c:pt>
                <c:pt idx="48">
                  <c:v>39.64</c:v>
                </c:pt>
                <c:pt idx="49">
                  <c:v>39.9</c:v>
                </c:pt>
              </c:numCache>
            </c:numRef>
          </c:val>
        </c:ser>
        <c:ser>
          <c:idx val="5"/>
          <c:order val="5"/>
          <c:tx>
            <c:strRef>
              <c:f>'K44'!$H$19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'K44'!$B$20:$B$79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'K44'!$H$20:$H$79</c:f>
              <c:numCache>
                <c:formatCode>0.00</c:formatCode>
                <c:ptCount val="60"/>
                <c:pt idx="0">
                  <c:v>42.96</c:v>
                </c:pt>
                <c:pt idx="1">
                  <c:v>40.81</c:v>
                </c:pt>
                <c:pt idx="2">
                  <c:v>40.380000000000003</c:v>
                </c:pt>
                <c:pt idx="3">
                  <c:v>40.18</c:v>
                </c:pt>
                <c:pt idx="4">
                  <c:v>40.299999999999997</c:v>
                </c:pt>
                <c:pt idx="5">
                  <c:v>39.979999999999997</c:v>
                </c:pt>
                <c:pt idx="6">
                  <c:v>40.06</c:v>
                </c:pt>
                <c:pt idx="7">
                  <c:v>40.04</c:v>
                </c:pt>
                <c:pt idx="8">
                  <c:v>40.200000000000003</c:v>
                </c:pt>
                <c:pt idx="9">
                  <c:v>40.020000000000003</c:v>
                </c:pt>
                <c:pt idx="10">
                  <c:v>40.1</c:v>
                </c:pt>
                <c:pt idx="11">
                  <c:v>40.11</c:v>
                </c:pt>
                <c:pt idx="12">
                  <c:v>40</c:v>
                </c:pt>
                <c:pt idx="13">
                  <c:v>40.049999999999997</c:v>
                </c:pt>
                <c:pt idx="14">
                  <c:v>40.07</c:v>
                </c:pt>
                <c:pt idx="15">
                  <c:v>40.03</c:v>
                </c:pt>
                <c:pt idx="16">
                  <c:v>39.979999999999997</c:v>
                </c:pt>
                <c:pt idx="17">
                  <c:v>40.119999999999997</c:v>
                </c:pt>
                <c:pt idx="18">
                  <c:v>39.99</c:v>
                </c:pt>
                <c:pt idx="19">
                  <c:v>39.979999999999997</c:v>
                </c:pt>
                <c:pt idx="20">
                  <c:v>40.08</c:v>
                </c:pt>
                <c:pt idx="21">
                  <c:v>40.03</c:v>
                </c:pt>
                <c:pt idx="22">
                  <c:v>40.32</c:v>
                </c:pt>
                <c:pt idx="23">
                  <c:v>40.68</c:v>
                </c:pt>
                <c:pt idx="24">
                  <c:v>40.21</c:v>
                </c:pt>
                <c:pt idx="25">
                  <c:v>40.04</c:v>
                </c:pt>
                <c:pt idx="26">
                  <c:v>40.06</c:v>
                </c:pt>
                <c:pt idx="27">
                  <c:v>39.99</c:v>
                </c:pt>
                <c:pt idx="28">
                  <c:v>40.049999999999997</c:v>
                </c:pt>
              </c:numCache>
            </c:numRef>
          </c:val>
        </c:ser>
        <c:dLbls/>
        <c:marker val="1"/>
        <c:axId val="92907392"/>
        <c:axId val="92908928"/>
      </c:lineChart>
      <c:catAx>
        <c:axId val="92907392"/>
        <c:scaling>
          <c:orientation val="minMax"/>
        </c:scaling>
        <c:axPos val="b"/>
        <c:numFmt formatCode="General" sourceLinked="1"/>
        <c:majorTickMark val="none"/>
        <c:tickLblPos val="nextTo"/>
        <c:crossAx val="92908928"/>
        <c:crosses val="autoZero"/>
        <c:auto val="1"/>
        <c:lblAlgn val="ctr"/>
        <c:lblOffset val="100"/>
      </c:catAx>
      <c:valAx>
        <c:axId val="92908928"/>
        <c:scaling>
          <c:orientation val="minMax"/>
          <c:max val="45"/>
          <c:min val="39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92907392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34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'NFS Kozaks'!$C$19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'NFS Kozaks'!$B$20:$B$79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'NFS Kozaks'!$C$20:$C$79</c:f>
              <c:numCache>
                <c:formatCode>0.00</c:formatCode>
                <c:ptCount val="60"/>
                <c:pt idx="0">
                  <c:v>44.43</c:v>
                </c:pt>
                <c:pt idx="1">
                  <c:v>43.26</c:v>
                </c:pt>
                <c:pt idx="2">
                  <c:v>44.57</c:v>
                </c:pt>
                <c:pt idx="3">
                  <c:v>42.26</c:v>
                </c:pt>
                <c:pt idx="4">
                  <c:v>42.41</c:v>
                </c:pt>
                <c:pt idx="5">
                  <c:v>42.14</c:v>
                </c:pt>
                <c:pt idx="6">
                  <c:v>42.43</c:v>
                </c:pt>
                <c:pt idx="7">
                  <c:v>42.14</c:v>
                </c:pt>
                <c:pt idx="8">
                  <c:v>42.18</c:v>
                </c:pt>
                <c:pt idx="9">
                  <c:v>42.16</c:v>
                </c:pt>
                <c:pt idx="10">
                  <c:v>42.21</c:v>
                </c:pt>
                <c:pt idx="11">
                  <c:v>41.8</c:v>
                </c:pt>
                <c:pt idx="12">
                  <c:v>41.94</c:v>
                </c:pt>
                <c:pt idx="13">
                  <c:v>41.96</c:v>
                </c:pt>
                <c:pt idx="14">
                  <c:v>41.57</c:v>
                </c:pt>
                <c:pt idx="15">
                  <c:v>41.47</c:v>
                </c:pt>
                <c:pt idx="16">
                  <c:v>41.38</c:v>
                </c:pt>
                <c:pt idx="17">
                  <c:v>41.26</c:v>
                </c:pt>
                <c:pt idx="18">
                  <c:v>41.33</c:v>
                </c:pt>
                <c:pt idx="19">
                  <c:v>40.99</c:v>
                </c:pt>
                <c:pt idx="20">
                  <c:v>41.02</c:v>
                </c:pt>
                <c:pt idx="21">
                  <c:v>40.94</c:v>
                </c:pt>
                <c:pt idx="22">
                  <c:v>41.15</c:v>
                </c:pt>
                <c:pt idx="23">
                  <c:v>40.880000000000003</c:v>
                </c:pt>
                <c:pt idx="24">
                  <c:v>40.799999999999997</c:v>
                </c:pt>
                <c:pt idx="25">
                  <c:v>40.5</c:v>
                </c:pt>
                <c:pt idx="26">
                  <c:v>40.5</c:v>
                </c:pt>
                <c:pt idx="27">
                  <c:v>40.47</c:v>
                </c:pt>
                <c:pt idx="28">
                  <c:v>41.08</c:v>
                </c:pt>
                <c:pt idx="29">
                  <c:v>40.42</c:v>
                </c:pt>
                <c:pt idx="30">
                  <c:v>40.630000000000003</c:v>
                </c:pt>
                <c:pt idx="31">
                  <c:v>40.35</c:v>
                </c:pt>
                <c:pt idx="32">
                  <c:v>40.67</c:v>
                </c:pt>
                <c:pt idx="33">
                  <c:v>40.21</c:v>
                </c:pt>
                <c:pt idx="34">
                  <c:v>40.159999999999997</c:v>
                </c:pt>
                <c:pt idx="35">
                  <c:v>40.049999999999997</c:v>
                </c:pt>
                <c:pt idx="36">
                  <c:v>40.15</c:v>
                </c:pt>
                <c:pt idx="37">
                  <c:v>39.909999999999997</c:v>
                </c:pt>
                <c:pt idx="38">
                  <c:v>40.200000000000003</c:v>
                </c:pt>
                <c:pt idx="39">
                  <c:v>40.64</c:v>
                </c:pt>
                <c:pt idx="40">
                  <c:v>40.04</c:v>
                </c:pt>
                <c:pt idx="41">
                  <c:v>39.86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'NFS Kozaks'!$D$19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'NFS Kozaks'!$B$20:$B$79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'NFS Kozaks'!$D$20:$D$79</c:f>
              <c:numCache>
                <c:formatCode>0.00</c:formatCode>
                <c:ptCount val="60"/>
                <c:pt idx="0">
                  <c:v>42.77</c:v>
                </c:pt>
                <c:pt idx="1">
                  <c:v>40.71</c:v>
                </c:pt>
                <c:pt idx="2">
                  <c:v>40.9</c:v>
                </c:pt>
                <c:pt idx="3">
                  <c:v>40.479999999999997</c:v>
                </c:pt>
                <c:pt idx="4">
                  <c:v>40.49</c:v>
                </c:pt>
                <c:pt idx="5">
                  <c:v>40.44</c:v>
                </c:pt>
                <c:pt idx="6">
                  <c:v>41.21</c:v>
                </c:pt>
                <c:pt idx="7">
                  <c:v>89.36</c:v>
                </c:pt>
                <c:pt idx="8">
                  <c:v>41.61</c:v>
                </c:pt>
                <c:pt idx="9">
                  <c:v>40.549999999999997</c:v>
                </c:pt>
                <c:pt idx="10">
                  <c:v>40.520000000000003</c:v>
                </c:pt>
                <c:pt idx="11">
                  <c:v>40.06</c:v>
                </c:pt>
                <c:pt idx="12">
                  <c:v>40.08</c:v>
                </c:pt>
                <c:pt idx="13">
                  <c:v>40.11</c:v>
                </c:pt>
                <c:pt idx="14">
                  <c:v>39.82</c:v>
                </c:pt>
                <c:pt idx="15">
                  <c:v>41.57</c:v>
                </c:pt>
                <c:pt idx="16">
                  <c:v>40.24</c:v>
                </c:pt>
                <c:pt idx="17">
                  <c:v>40.380000000000003</c:v>
                </c:pt>
                <c:pt idx="18">
                  <c:v>40.31</c:v>
                </c:pt>
                <c:pt idx="19">
                  <c:v>40.049999999999997</c:v>
                </c:pt>
                <c:pt idx="20">
                  <c:v>39.89</c:v>
                </c:pt>
                <c:pt idx="21">
                  <c:v>40</c:v>
                </c:pt>
                <c:pt idx="22">
                  <c:v>40.229999999999997</c:v>
                </c:pt>
                <c:pt idx="23">
                  <c:v>40.15</c:v>
                </c:pt>
                <c:pt idx="24">
                  <c:v>39.93</c:v>
                </c:pt>
                <c:pt idx="25">
                  <c:v>40.159999999999997</c:v>
                </c:pt>
                <c:pt idx="26">
                  <c:v>40.270000000000003</c:v>
                </c:pt>
                <c:pt idx="27">
                  <c:v>39.9</c:v>
                </c:pt>
                <c:pt idx="28">
                  <c:v>39.96</c:v>
                </c:pt>
                <c:pt idx="29">
                  <c:v>39.89</c:v>
                </c:pt>
                <c:pt idx="30">
                  <c:v>39.92</c:v>
                </c:pt>
                <c:pt idx="31">
                  <c:v>40.07</c:v>
                </c:pt>
                <c:pt idx="32">
                  <c:v>39.869999999999997</c:v>
                </c:pt>
                <c:pt idx="33">
                  <c:v>39.86</c:v>
                </c:pt>
                <c:pt idx="34">
                  <c:v>39.79</c:v>
                </c:pt>
                <c:pt idx="35">
                  <c:v>39.92</c:v>
                </c:pt>
                <c:pt idx="36">
                  <c:v>39.950000000000003</c:v>
                </c:pt>
                <c:pt idx="37">
                  <c:v>40.01</c:v>
                </c:pt>
                <c:pt idx="38">
                  <c:v>40.1</c:v>
                </c:pt>
                <c:pt idx="39">
                  <c:v>40.119999999999997</c:v>
                </c:pt>
                <c:pt idx="40">
                  <c:v>40.049999999999997</c:v>
                </c:pt>
                <c:pt idx="41">
                  <c:v>40.04</c:v>
                </c:pt>
                <c:pt idx="42">
                  <c:v>39.97</c:v>
                </c:pt>
                <c:pt idx="43">
                  <c:v>39.92</c:v>
                </c:pt>
                <c:pt idx="44">
                  <c:v>39.92</c:v>
                </c:pt>
                <c:pt idx="45">
                  <c:v>39.89</c:v>
                </c:pt>
                <c:pt idx="46">
                  <c:v>39.82</c:v>
                </c:pt>
                <c:pt idx="47">
                  <c:v>39.82</c:v>
                </c:pt>
                <c:pt idx="48">
                  <c:v>39.94</c:v>
                </c:pt>
                <c:pt idx="49">
                  <c:v>40.03</c:v>
                </c:pt>
                <c:pt idx="50">
                  <c:v>39.880000000000003</c:v>
                </c:pt>
                <c:pt idx="51">
                  <c:v>39.979999999999997</c:v>
                </c:pt>
                <c:pt idx="52">
                  <c:v>39.909999999999997</c:v>
                </c:pt>
                <c:pt idx="53">
                  <c:v>39.82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'NFS Kozaks'!$E$19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'NFS Kozaks'!$B$20:$B$79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'NFS Kozaks'!$E$20:$E$79</c:f>
              <c:numCache>
                <c:formatCode>0.00</c:formatCode>
                <c:ptCount val="60"/>
                <c:pt idx="0">
                  <c:v>42.19</c:v>
                </c:pt>
                <c:pt idx="1">
                  <c:v>40.33</c:v>
                </c:pt>
                <c:pt idx="2">
                  <c:v>40.51</c:v>
                </c:pt>
                <c:pt idx="3">
                  <c:v>40.090000000000003</c:v>
                </c:pt>
                <c:pt idx="4">
                  <c:v>40.21</c:v>
                </c:pt>
                <c:pt idx="5">
                  <c:v>40.72</c:v>
                </c:pt>
                <c:pt idx="6">
                  <c:v>40.22</c:v>
                </c:pt>
                <c:pt idx="7">
                  <c:v>40.14</c:v>
                </c:pt>
                <c:pt idx="8">
                  <c:v>39.9</c:v>
                </c:pt>
                <c:pt idx="9">
                  <c:v>40.04</c:v>
                </c:pt>
                <c:pt idx="10">
                  <c:v>40.630000000000003</c:v>
                </c:pt>
                <c:pt idx="11">
                  <c:v>40.35</c:v>
                </c:pt>
                <c:pt idx="12">
                  <c:v>39.950000000000003</c:v>
                </c:pt>
                <c:pt idx="13">
                  <c:v>39.76</c:v>
                </c:pt>
                <c:pt idx="14">
                  <c:v>39.979999999999997</c:v>
                </c:pt>
                <c:pt idx="15">
                  <c:v>39.909999999999997</c:v>
                </c:pt>
                <c:pt idx="16">
                  <c:v>40.049999999999997</c:v>
                </c:pt>
                <c:pt idx="17">
                  <c:v>39.99</c:v>
                </c:pt>
                <c:pt idx="18">
                  <c:v>40.090000000000003</c:v>
                </c:pt>
                <c:pt idx="19">
                  <c:v>40.119999999999997</c:v>
                </c:pt>
                <c:pt idx="20">
                  <c:v>40.1</c:v>
                </c:pt>
                <c:pt idx="21">
                  <c:v>40.130000000000003</c:v>
                </c:pt>
                <c:pt idx="22">
                  <c:v>40.15</c:v>
                </c:pt>
                <c:pt idx="23">
                  <c:v>40.130000000000003</c:v>
                </c:pt>
                <c:pt idx="24">
                  <c:v>40.04</c:v>
                </c:pt>
                <c:pt idx="25">
                  <c:v>40.159999999999997</c:v>
                </c:pt>
                <c:pt idx="26">
                  <c:v>40.08</c:v>
                </c:pt>
                <c:pt idx="27">
                  <c:v>40.15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'NFS Kozaks'!$F$19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'NFS Kozaks'!$B$20:$B$79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'NFS Kozaks'!$F$20:$F$79</c:f>
              <c:numCache>
                <c:formatCode>0.00</c:formatCode>
                <c:ptCount val="60"/>
                <c:pt idx="0">
                  <c:v>42.68</c:v>
                </c:pt>
                <c:pt idx="1">
                  <c:v>40.369999999999997</c:v>
                </c:pt>
                <c:pt idx="2">
                  <c:v>40.090000000000003</c:v>
                </c:pt>
                <c:pt idx="3">
                  <c:v>39.96</c:v>
                </c:pt>
                <c:pt idx="4">
                  <c:v>40.020000000000003</c:v>
                </c:pt>
                <c:pt idx="5">
                  <c:v>40.18</c:v>
                </c:pt>
                <c:pt idx="6">
                  <c:v>40.020000000000003</c:v>
                </c:pt>
                <c:pt idx="7">
                  <c:v>39.93</c:v>
                </c:pt>
                <c:pt idx="8">
                  <c:v>39.93</c:v>
                </c:pt>
                <c:pt idx="9">
                  <c:v>40.090000000000003</c:v>
                </c:pt>
                <c:pt idx="10">
                  <c:v>39.97</c:v>
                </c:pt>
                <c:pt idx="11">
                  <c:v>40</c:v>
                </c:pt>
                <c:pt idx="12">
                  <c:v>39.950000000000003</c:v>
                </c:pt>
                <c:pt idx="13">
                  <c:v>39.92</c:v>
                </c:pt>
                <c:pt idx="14">
                  <c:v>40.020000000000003</c:v>
                </c:pt>
                <c:pt idx="15">
                  <c:v>39.83</c:v>
                </c:pt>
                <c:pt idx="16">
                  <c:v>40.42</c:v>
                </c:pt>
                <c:pt idx="17">
                  <c:v>40.159999999999997</c:v>
                </c:pt>
                <c:pt idx="18">
                  <c:v>40.21</c:v>
                </c:pt>
                <c:pt idx="19">
                  <c:v>39.99</c:v>
                </c:pt>
                <c:pt idx="20">
                  <c:v>40.119999999999997</c:v>
                </c:pt>
                <c:pt idx="21">
                  <c:v>39.99</c:v>
                </c:pt>
                <c:pt idx="22">
                  <c:v>40.1</c:v>
                </c:pt>
                <c:pt idx="23">
                  <c:v>40.14</c:v>
                </c:pt>
                <c:pt idx="24">
                  <c:v>40.08</c:v>
                </c:pt>
                <c:pt idx="25">
                  <c:v>40.19</c:v>
                </c:pt>
                <c:pt idx="26">
                  <c:v>40.21</c:v>
                </c:pt>
                <c:pt idx="27">
                  <c:v>40.06</c:v>
                </c:pt>
                <c:pt idx="28">
                  <c:v>40.07</c:v>
                </c:pt>
                <c:pt idx="29">
                  <c:v>39.880000000000003</c:v>
                </c:pt>
                <c:pt idx="30">
                  <c:v>40.17</c:v>
                </c:pt>
                <c:pt idx="31">
                  <c:v>40.17</c:v>
                </c:pt>
                <c:pt idx="32">
                  <c:v>40.21</c:v>
                </c:pt>
                <c:pt idx="33">
                  <c:v>40.78</c:v>
                </c:pt>
                <c:pt idx="34">
                  <c:v>40.229999999999997</c:v>
                </c:pt>
                <c:pt idx="35">
                  <c:v>40.299999999999997</c:v>
                </c:pt>
                <c:pt idx="36">
                  <c:v>40.450000000000003</c:v>
                </c:pt>
                <c:pt idx="37">
                  <c:v>40.299999999999997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'NFS Kozaks'!$G$19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'NFS Kozaks'!$B$20:$B$79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'NFS Kozaks'!$G$20:$G$79</c:f>
              <c:numCache>
                <c:formatCode>0.00</c:formatCode>
                <c:ptCount val="60"/>
                <c:pt idx="0">
                  <c:v>41.4</c:v>
                </c:pt>
                <c:pt idx="1">
                  <c:v>40.270000000000003</c:v>
                </c:pt>
                <c:pt idx="2">
                  <c:v>40.130000000000003</c:v>
                </c:pt>
                <c:pt idx="3">
                  <c:v>40.090000000000003</c:v>
                </c:pt>
                <c:pt idx="4">
                  <c:v>39.76</c:v>
                </c:pt>
                <c:pt idx="5">
                  <c:v>39.950000000000003</c:v>
                </c:pt>
                <c:pt idx="6">
                  <c:v>39.97</c:v>
                </c:pt>
                <c:pt idx="7">
                  <c:v>40.119999999999997</c:v>
                </c:pt>
                <c:pt idx="8">
                  <c:v>40.020000000000003</c:v>
                </c:pt>
                <c:pt idx="9">
                  <c:v>39.729999999999997</c:v>
                </c:pt>
                <c:pt idx="10">
                  <c:v>40.07</c:v>
                </c:pt>
                <c:pt idx="11">
                  <c:v>40.21</c:v>
                </c:pt>
                <c:pt idx="12">
                  <c:v>39.97</c:v>
                </c:pt>
                <c:pt idx="13">
                  <c:v>39.9</c:v>
                </c:pt>
                <c:pt idx="14">
                  <c:v>39.85</c:v>
                </c:pt>
                <c:pt idx="15">
                  <c:v>40.15</c:v>
                </c:pt>
                <c:pt idx="16">
                  <c:v>39.96</c:v>
                </c:pt>
                <c:pt idx="17">
                  <c:v>40.06</c:v>
                </c:pt>
                <c:pt idx="18">
                  <c:v>39.799999999999997</c:v>
                </c:pt>
                <c:pt idx="19">
                  <c:v>40.5</c:v>
                </c:pt>
                <c:pt idx="20">
                  <c:v>39.97</c:v>
                </c:pt>
                <c:pt idx="21">
                  <c:v>39.92</c:v>
                </c:pt>
                <c:pt idx="22">
                  <c:v>40</c:v>
                </c:pt>
                <c:pt idx="23">
                  <c:v>39.9</c:v>
                </c:pt>
                <c:pt idx="24">
                  <c:v>39.93</c:v>
                </c:pt>
                <c:pt idx="25">
                  <c:v>39.9</c:v>
                </c:pt>
                <c:pt idx="26">
                  <c:v>39.880000000000003</c:v>
                </c:pt>
                <c:pt idx="27">
                  <c:v>39.950000000000003</c:v>
                </c:pt>
                <c:pt idx="28">
                  <c:v>40.549999999999997</c:v>
                </c:pt>
                <c:pt idx="29">
                  <c:v>39.67</c:v>
                </c:pt>
                <c:pt idx="30">
                  <c:v>39.700000000000003</c:v>
                </c:pt>
                <c:pt idx="31">
                  <c:v>39.75</c:v>
                </c:pt>
                <c:pt idx="32">
                  <c:v>39.65</c:v>
                </c:pt>
                <c:pt idx="33">
                  <c:v>39.64</c:v>
                </c:pt>
                <c:pt idx="34">
                  <c:v>39.869999999999997</c:v>
                </c:pt>
                <c:pt idx="35">
                  <c:v>39.75</c:v>
                </c:pt>
                <c:pt idx="36">
                  <c:v>39.69</c:v>
                </c:pt>
                <c:pt idx="37">
                  <c:v>39.83</c:v>
                </c:pt>
                <c:pt idx="38">
                  <c:v>39.770000000000003</c:v>
                </c:pt>
                <c:pt idx="39">
                  <c:v>39.78</c:v>
                </c:pt>
                <c:pt idx="40">
                  <c:v>39.76</c:v>
                </c:pt>
                <c:pt idx="41">
                  <c:v>39.71</c:v>
                </c:pt>
                <c:pt idx="42">
                  <c:v>39.82</c:v>
                </c:pt>
                <c:pt idx="43">
                  <c:v>39.82</c:v>
                </c:pt>
                <c:pt idx="44">
                  <c:v>39.86</c:v>
                </c:pt>
                <c:pt idx="45">
                  <c:v>39.96</c:v>
                </c:pt>
                <c:pt idx="46">
                  <c:v>40.229999999999997</c:v>
                </c:pt>
                <c:pt idx="47">
                  <c:v>39.840000000000003</c:v>
                </c:pt>
                <c:pt idx="48">
                  <c:v>39.86</c:v>
                </c:pt>
                <c:pt idx="49">
                  <c:v>39.909999999999997</c:v>
                </c:pt>
                <c:pt idx="50">
                  <c:v>39.880000000000003</c:v>
                </c:pt>
                <c:pt idx="51">
                  <c:v>39.909999999999997</c:v>
                </c:pt>
                <c:pt idx="52">
                  <c:v>39.869999999999997</c:v>
                </c:pt>
                <c:pt idx="53">
                  <c:v>40</c:v>
                </c:pt>
                <c:pt idx="54">
                  <c:v>40.020000000000003</c:v>
                </c:pt>
                <c:pt idx="55">
                  <c:v>39.76</c:v>
                </c:pt>
                <c:pt idx="56">
                  <c:v>40.03</c:v>
                </c:pt>
                <c:pt idx="57" formatCode="General">
                  <c:v>39.97</c:v>
                </c:pt>
                <c:pt idx="58" formatCode="General">
                  <c:v>39.71</c:v>
                </c:pt>
                <c:pt idx="59" formatCode="General">
                  <c:v>39.85</c:v>
                </c:pt>
              </c:numCache>
            </c:numRef>
          </c:val>
        </c:ser>
        <c:ser>
          <c:idx val="5"/>
          <c:order val="5"/>
          <c:tx>
            <c:strRef>
              <c:f>'NFS Kozaks'!$H$19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'NFS Kozaks'!$B$20:$B$79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'NFS Kozaks'!$H$20:$H$79</c:f>
              <c:numCache>
                <c:formatCode>0.00</c:formatCode>
                <c:ptCount val="60"/>
                <c:pt idx="0">
                  <c:v>41.3</c:v>
                </c:pt>
                <c:pt idx="1">
                  <c:v>39.99</c:v>
                </c:pt>
                <c:pt idx="2">
                  <c:v>39.799999999999997</c:v>
                </c:pt>
                <c:pt idx="3">
                  <c:v>39.770000000000003</c:v>
                </c:pt>
                <c:pt idx="4">
                  <c:v>39.57</c:v>
                </c:pt>
                <c:pt idx="5">
                  <c:v>39.549999999999997</c:v>
                </c:pt>
                <c:pt idx="6">
                  <c:v>39.619999999999997</c:v>
                </c:pt>
                <c:pt idx="7">
                  <c:v>39.590000000000003</c:v>
                </c:pt>
                <c:pt idx="8">
                  <c:v>39.5</c:v>
                </c:pt>
                <c:pt idx="9">
                  <c:v>39.51</c:v>
                </c:pt>
                <c:pt idx="10">
                  <c:v>39.409999999999997</c:v>
                </c:pt>
                <c:pt idx="11">
                  <c:v>39.49</c:v>
                </c:pt>
                <c:pt idx="12">
                  <c:v>39.42</c:v>
                </c:pt>
                <c:pt idx="13">
                  <c:v>39.76</c:v>
                </c:pt>
                <c:pt idx="14">
                  <c:v>41.51</c:v>
                </c:pt>
                <c:pt idx="15">
                  <c:v>39.79</c:v>
                </c:pt>
                <c:pt idx="16">
                  <c:v>39.6</c:v>
                </c:pt>
                <c:pt idx="17">
                  <c:v>39.49</c:v>
                </c:pt>
                <c:pt idx="18">
                  <c:v>39.46</c:v>
                </c:pt>
                <c:pt idx="19">
                  <c:v>39.47</c:v>
                </c:pt>
                <c:pt idx="20">
                  <c:v>39.92</c:v>
                </c:pt>
                <c:pt idx="21">
                  <c:v>39.39</c:v>
                </c:pt>
                <c:pt idx="22">
                  <c:v>39.36</c:v>
                </c:pt>
                <c:pt idx="23">
                  <c:v>39.270000000000003</c:v>
                </c:pt>
                <c:pt idx="24">
                  <c:v>39.479999999999997</c:v>
                </c:pt>
                <c:pt idx="25">
                  <c:v>39.46</c:v>
                </c:pt>
                <c:pt idx="26">
                  <c:v>39.54</c:v>
                </c:pt>
                <c:pt idx="27">
                  <c:v>39.68</c:v>
                </c:pt>
                <c:pt idx="28">
                  <c:v>39.49</c:v>
                </c:pt>
                <c:pt idx="29">
                  <c:v>39.409999999999997</c:v>
                </c:pt>
              </c:numCache>
            </c:numRef>
          </c:val>
        </c:ser>
        <c:marker val="1"/>
        <c:axId val="93418624"/>
        <c:axId val="93420160"/>
      </c:lineChart>
      <c:catAx>
        <c:axId val="93418624"/>
        <c:scaling>
          <c:orientation val="minMax"/>
        </c:scaling>
        <c:axPos val="b"/>
        <c:numFmt formatCode="General" sourceLinked="1"/>
        <c:majorTickMark val="none"/>
        <c:tickLblPos val="nextTo"/>
        <c:crossAx val="93420160"/>
        <c:crosses val="autoZero"/>
        <c:auto val="1"/>
        <c:lblAlgn val="ctr"/>
        <c:lblOffset val="100"/>
      </c:catAx>
      <c:valAx>
        <c:axId val="93420160"/>
        <c:scaling>
          <c:orientation val="minMax"/>
          <c:max val="45"/>
          <c:min val="39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93418624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324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'Huricane Racing Team Ukraine'!$C$18</c:f>
              <c:strCache>
                <c:ptCount val="1"/>
                <c:pt idx="0">
                  <c:v>Стоцкий Андрей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'Huricane Racing Team Ukraine'!$B$19:$B$81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'Huricane Racing Team Ukraine'!$C$19:$C$81</c:f>
              <c:numCache>
                <c:formatCode>0.00</c:formatCode>
                <c:ptCount val="63"/>
                <c:pt idx="0">
                  <c:v>44.84</c:v>
                </c:pt>
                <c:pt idx="1">
                  <c:v>43.44</c:v>
                </c:pt>
                <c:pt idx="2">
                  <c:v>46.07</c:v>
                </c:pt>
                <c:pt idx="3">
                  <c:v>43.33</c:v>
                </c:pt>
                <c:pt idx="4">
                  <c:v>43.18</c:v>
                </c:pt>
                <c:pt idx="5">
                  <c:v>44.01</c:v>
                </c:pt>
                <c:pt idx="6">
                  <c:v>43.84</c:v>
                </c:pt>
                <c:pt idx="7">
                  <c:v>42.34</c:v>
                </c:pt>
                <c:pt idx="8">
                  <c:v>42.02</c:v>
                </c:pt>
                <c:pt idx="9">
                  <c:v>42.23</c:v>
                </c:pt>
                <c:pt idx="10">
                  <c:v>42.13</c:v>
                </c:pt>
                <c:pt idx="11">
                  <c:v>41.8</c:v>
                </c:pt>
                <c:pt idx="12">
                  <c:v>41.75</c:v>
                </c:pt>
                <c:pt idx="13">
                  <c:v>41.86</c:v>
                </c:pt>
                <c:pt idx="14">
                  <c:v>41.65</c:v>
                </c:pt>
                <c:pt idx="15">
                  <c:v>41.6</c:v>
                </c:pt>
                <c:pt idx="16">
                  <c:v>41.53</c:v>
                </c:pt>
                <c:pt idx="17">
                  <c:v>41.47</c:v>
                </c:pt>
                <c:pt idx="18">
                  <c:v>41.26</c:v>
                </c:pt>
                <c:pt idx="19">
                  <c:v>41.32</c:v>
                </c:pt>
                <c:pt idx="20">
                  <c:v>41.2</c:v>
                </c:pt>
                <c:pt idx="21">
                  <c:v>41.09</c:v>
                </c:pt>
                <c:pt idx="22">
                  <c:v>41.24</c:v>
                </c:pt>
                <c:pt idx="23">
                  <c:v>40.97</c:v>
                </c:pt>
                <c:pt idx="24">
                  <c:v>40.81</c:v>
                </c:pt>
                <c:pt idx="25">
                  <c:v>40.840000000000003</c:v>
                </c:pt>
                <c:pt idx="26">
                  <c:v>40.69</c:v>
                </c:pt>
                <c:pt idx="27">
                  <c:v>40.79</c:v>
                </c:pt>
                <c:pt idx="28">
                  <c:v>40.53</c:v>
                </c:pt>
                <c:pt idx="29">
                  <c:v>40.450000000000003</c:v>
                </c:pt>
                <c:pt idx="30">
                  <c:v>40.409999999999997</c:v>
                </c:pt>
                <c:pt idx="31">
                  <c:v>40.409999999999997</c:v>
                </c:pt>
                <c:pt idx="32">
                  <c:v>40.450000000000003</c:v>
                </c:pt>
                <c:pt idx="33">
                  <c:v>40.72</c:v>
                </c:pt>
                <c:pt idx="34">
                  <c:v>40.47</c:v>
                </c:pt>
                <c:pt idx="35">
                  <c:v>40.35</c:v>
                </c:pt>
                <c:pt idx="36">
                  <c:v>40.4</c:v>
                </c:pt>
                <c:pt idx="37">
                  <c:v>40.25</c:v>
                </c:pt>
                <c:pt idx="38">
                  <c:v>40.76</c:v>
                </c:pt>
                <c:pt idx="39">
                  <c:v>40.4</c:v>
                </c:pt>
                <c:pt idx="40">
                  <c:v>40.229999999999997</c:v>
                </c:pt>
                <c:pt idx="41">
                  <c:v>40.64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'Huricane Racing Team Ukraine'!$D$18</c:f>
              <c:strCache>
                <c:ptCount val="1"/>
                <c:pt idx="0">
                  <c:v>Бахмацкий Олег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'Huricane Racing Team Ukraine'!$B$19:$B$81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'Huricane Racing Team Ukraine'!$D$19:$D$81</c:f>
              <c:numCache>
                <c:formatCode>0.00</c:formatCode>
                <c:ptCount val="63"/>
                <c:pt idx="0">
                  <c:v>42.62</c:v>
                </c:pt>
                <c:pt idx="1">
                  <c:v>40.840000000000003</c:v>
                </c:pt>
                <c:pt idx="2">
                  <c:v>43.13</c:v>
                </c:pt>
                <c:pt idx="3">
                  <c:v>43.23</c:v>
                </c:pt>
                <c:pt idx="4">
                  <c:v>41</c:v>
                </c:pt>
                <c:pt idx="5">
                  <c:v>40.840000000000003</c:v>
                </c:pt>
                <c:pt idx="6">
                  <c:v>40.6</c:v>
                </c:pt>
                <c:pt idx="7">
                  <c:v>41.27</c:v>
                </c:pt>
                <c:pt idx="8">
                  <c:v>40.49</c:v>
                </c:pt>
                <c:pt idx="9">
                  <c:v>40.19</c:v>
                </c:pt>
                <c:pt idx="10">
                  <c:v>40.299999999999997</c:v>
                </c:pt>
                <c:pt idx="11">
                  <c:v>40.79</c:v>
                </c:pt>
                <c:pt idx="12">
                  <c:v>41.45</c:v>
                </c:pt>
                <c:pt idx="13">
                  <c:v>40.06</c:v>
                </c:pt>
                <c:pt idx="14">
                  <c:v>40.200000000000003</c:v>
                </c:pt>
                <c:pt idx="15">
                  <c:v>40.26</c:v>
                </c:pt>
                <c:pt idx="16">
                  <c:v>40.15</c:v>
                </c:pt>
                <c:pt idx="17">
                  <c:v>40.130000000000003</c:v>
                </c:pt>
                <c:pt idx="18">
                  <c:v>40.049999999999997</c:v>
                </c:pt>
                <c:pt idx="19">
                  <c:v>40.049999999999997</c:v>
                </c:pt>
                <c:pt idx="20">
                  <c:v>40.159999999999997</c:v>
                </c:pt>
                <c:pt idx="21">
                  <c:v>40.92</c:v>
                </c:pt>
                <c:pt idx="22">
                  <c:v>44.75</c:v>
                </c:pt>
                <c:pt idx="23">
                  <c:v>39.97</c:v>
                </c:pt>
                <c:pt idx="24">
                  <c:v>39.89</c:v>
                </c:pt>
                <c:pt idx="25">
                  <c:v>40.229999999999997</c:v>
                </c:pt>
                <c:pt idx="26">
                  <c:v>40</c:v>
                </c:pt>
                <c:pt idx="27">
                  <c:v>40.11</c:v>
                </c:pt>
                <c:pt idx="28">
                  <c:v>40.130000000000003</c:v>
                </c:pt>
                <c:pt idx="29">
                  <c:v>39.9</c:v>
                </c:pt>
                <c:pt idx="30">
                  <c:v>39.909999999999997</c:v>
                </c:pt>
                <c:pt idx="31">
                  <c:v>39.76</c:v>
                </c:pt>
                <c:pt idx="32">
                  <c:v>40.35</c:v>
                </c:pt>
                <c:pt idx="33">
                  <c:v>39.909999999999997</c:v>
                </c:pt>
                <c:pt idx="34">
                  <c:v>39.99</c:v>
                </c:pt>
                <c:pt idx="35">
                  <c:v>39.79</c:v>
                </c:pt>
                <c:pt idx="36">
                  <c:v>39.68</c:v>
                </c:pt>
                <c:pt idx="37">
                  <c:v>39.99</c:v>
                </c:pt>
                <c:pt idx="38">
                  <c:v>39.83</c:v>
                </c:pt>
                <c:pt idx="39">
                  <c:v>40</c:v>
                </c:pt>
                <c:pt idx="40">
                  <c:v>39.68</c:v>
                </c:pt>
                <c:pt idx="41">
                  <c:v>39.799999999999997</c:v>
                </c:pt>
                <c:pt idx="42">
                  <c:v>39.86</c:v>
                </c:pt>
                <c:pt idx="43">
                  <c:v>39.61</c:v>
                </c:pt>
                <c:pt idx="44">
                  <c:v>39.83</c:v>
                </c:pt>
                <c:pt idx="45">
                  <c:v>39.68</c:v>
                </c:pt>
                <c:pt idx="46">
                  <c:v>39.770000000000003</c:v>
                </c:pt>
                <c:pt idx="47">
                  <c:v>39.880000000000003</c:v>
                </c:pt>
                <c:pt idx="48">
                  <c:v>39.6</c:v>
                </c:pt>
                <c:pt idx="49">
                  <c:v>39.68</c:v>
                </c:pt>
                <c:pt idx="50">
                  <c:v>39.96</c:v>
                </c:pt>
                <c:pt idx="51">
                  <c:v>39.799999999999997</c:v>
                </c:pt>
                <c:pt idx="52">
                  <c:v>39.65</c:v>
                </c:pt>
                <c:pt idx="53">
                  <c:v>39.82</c:v>
                </c:pt>
                <c:pt idx="54">
                  <c:v>39.93</c:v>
                </c:pt>
                <c:pt idx="55">
                  <c:v>39.729999999999997</c:v>
                </c:pt>
                <c:pt idx="56">
                  <c:v>39.71</c:v>
                </c:pt>
                <c:pt idx="57" formatCode="General">
                  <c:v>39.82</c:v>
                </c:pt>
                <c:pt idx="58" formatCode="General">
                  <c:v>39.85</c:v>
                </c:pt>
                <c:pt idx="59" formatCode="General">
                  <c:v>39.68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'Huricane Racing Team Ukraine'!$E$18</c:f>
              <c:strCache>
                <c:ptCount val="1"/>
                <c:pt idx="0">
                  <c:v>Стоцкий Андрей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'Huricane Racing Team Ukraine'!$B$19:$B$81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'Huricane Racing Team Ukraine'!$E$19:$E$81</c:f>
              <c:numCache>
                <c:formatCode>0.00</c:formatCode>
                <c:ptCount val="63"/>
                <c:pt idx="0">
                  <c:v>41.03</c:v>
                </c:pt>
                <c:pt idx="1">
                  <c:v>39.99</c:v>
                </c:pt>
                <c:pt idx="2">
                  <c:v>39.82</c:v>
                </c:pt>
                <c:pt idx="3">
                  <c:v>39.78</c:v>
                </c:pt>
                <c:pt idx="4">
                  <c:v>39.99</c:v>
                </c:pt>
                <c:pt idx="5">
                  <c:v>39.75</c:v>
                </c:pt>
                <c:pt idx="6">
                  <c:v>39.549999999999997</c:v>
                </c:pt>
                <c:pt idx="7">
                  <c:v>39.74</c:v>
                </c:pt>
                <c:pt idx="8">
                  <c:v>39.729999999999997</c:v>
                </c:pt>
                <c:pt idx="9">
                  <c:v>39.659999999999997</c:v>
                </c:pt>
                <c:pt idx="10">
                  <c:v>39.81</c:v>
                </c:pt>
                <c:pt idx="11">
                  <c:v>39.770000000000003</c:v>
                </c:pt>
                <c:pt idx="12">
                  <c:v>39.770000000000003</c:v>
                </c:pt>
                <c:pt idx="13">
                  <c:v>39.68</c:v>
                </c:pt>
                <c:pt idx="14">
                  <c:v>39.69</c:v>
                </c:pt>
                <c:pt idx="15">
                  <c:v>39.869999999999997</c:v>
                </c:pt>
                <c:pt idx="16">
                  <c:v>39.74</c:v>
                </c:pt>
                <c:pt idx="17">
                  <c:v>39.81</c:v>
                </c:pt>
                <c:pt idx="18">
                  <c:v>39.630000000000003</c:v>
                </c:pt>
                <c:pt idx="19">
                  <c:v>39.64</c:v>
                </c:pt>
                <c:pt idx="20">
                  <c:v>39.67</c:v>
                </c:pt>
                <c:pt idx="21">
                  <c:v>39.86</c:v>
                </c:pt>
                <c:pt idx="22">
                  <c:v>40.47</c:v>
                </c:pt>
                <c:pt idx="23">
                  <c:v>39.9</c:v>
                </c:pt>
                <c:pt idx="24">
                  <c:v>39.76</c:v>
                </c:pt>
                <c:pt idx="25">
                  <c:v>39.75</c:v>
                </c:pt>
                <c:pt idx="26">
                  <c:v>39.89</c:v>
                </c:pt>
                <c:pt idx="27">
                  <c:v>39.69</c:v>
                </c:pt>
                <c:pt idx="28">
                  <c:v>39.82</c:v>
                </c:pt>
                <c:pt idx="29">
                  <c:v>39.82</c:v>
                </c:pt>
                <c:pt idx="30">
                  <c:v>39.869999999999997</c:v>
                </c:pt>
                <c:pt idx="31">
                  <c:v>39.79</c:v>
                </c:pt>
                <c:pt idx="32">
                  <c:v>40.06</c:v>
                </c:pt>
                <c:pt idx="33">
                  <c:v>39.700000000000003</c:v>
                </c:pt>
                <c:pt idx="34">
                  <c:v>40.1</c:v>
                </c:pt>
                <c:pt idx="35">
                  <c:v>39.97</c:v>
                </c:pt>
                <c:pt idx="36">
                  <c:v>39.71</c:v>
                </c:pt>
                <c:pt idx="37">
                  <c:v>39.700000000000003</c:v>
                </c:pt>
                <c:pt idx="38">
                  <c:v>39.659999999999997</c:v>
                </c:pt>
                <c:pt idx="39">
                  <c:v>39.770000000000003</c:v>
                </c:pt>
                <c:pt idx="40">
                  <c:v>39.799999999999997</c:v>
                </c:pt>
                <c:pt idx="41">
                  <c:v>39.869999999999997</c:v>
                </c:pt>
                <c:pt idx="42">
                  <c:v>40.03</c:v>
                </c:pt>
                <c:pt idx="43">
                  <c:v>39.78</c:v>
                </c:pt>
                <c:pt idx="44">
                  <c:v>39.75</c:v>
                </c:pt>
                <c:pt idx="45">
                  <c:v>39.68</c:v>
                </c:pt>
                <c:pt idx="46">
                  <c:v>39.659999999999997</c:v>
                </c:pt>
                <c:pt idx="47">
                  <c:v>39.630000000000003</c:v>
                </c:pt>
                <c:pt idx="48">
                  <c:v>39.9</c:v>
                </c:pt>
                <c:pt idx="49">
                  <c:v>39.869999999999997</c:v>
                </c:pt>
                <c:pt idx="50">
                  <c:v>39.85</c:v>
                </c:pt>
                <c:pt idx="51">
                  <c:v>39.83</c:v>
                </c:pt>
                <c:pt idx="52">
                  <c:v>39.69</c:v>
                </c:pt>
                <c:pt idx="53">
                  <c:v>39.56</c:v>
                </c:pt>
                <c:pt idx="54">
                  <c:v>39.65</c:v>
                </c:pt>
                <c:pt idx="55">
                  <c:v>39.79</c:v>
                </c:pt>
                <c:pt idx="56">
                  <c:v>39.61</c:v>
                </c:pt>
                <c:pt idx="57" formatCode="General">
                  <c:v>39.72</c:v>
                </c:pt>
                <c:pt idx="58" formatCode="General">
                  <c:v>39.82</c:v>
                </c:pt>
                <c:pt idx="59" formatCode="General">
                  <c:v>40.119999999999997</c:v>
                </c:pt>
                <c:pt idx="60" formatCode="General">
                  <c:v>39.69</c:v>
                </c:pt>
                <c:pt idx="61" formatCode="General">
                  <c:v>39.65</c:v>
                </c:pt>
                <c:pt idx="62" formatCode="General">
                  <c:v>39.74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'Huricane Racing Team Ukraine'!$F$18</c:f>
              <c:strCache>
                <c:ptCount val="1"/>
                <c:pt idx="0">
                  <c:v>Бахмацкий Олег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'Huricane Racing Team Ukraine'!$B$19:$B$81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'Huricane Racing Team Ukraine'!$F$19:$F$81</c:f>
              <c:numCache>
                <c:formatCode>0.00</c:formatCode>
                <c:ptCount val="63"/>
                <c:pt idx="0">
                  <c:v>42.16</c:v>
                </c:pt>
                <c:pt idx="1">
                  <c:v>40.369999999999997</c:v>
                </c:pt>
                <c:pt idx="2">
                  <c:v>40.17</c:v>
                </c:pt>
                <c:pt idx="3">
                  <c:v>40.049999999999997</c:v>
                </c:pt>
                <c:pt idx="4">
                  <c:v>40.25</c:v>
                </c:pt>
                <c:pt idx="5">
                  <c:v>40.200000000000003</c:v>
                </c:pt>
                <c:pt idx="6">
                  <c:v>40.049999999999997</c:v>
                </c:pt>
                <c:pt idx="7">
                  <c:v>40.76</c:v>
                </c:pt>
                <c:pt idx="8">
                  <c:v>40.32</c:v>
                </c:pt>
                <c:pt idx="9">
                  <c:v>40.24</c:v>
                </c:pt>
                <c:pt idx="10">
                  <c:v>40.21</c:v>
                </c:pt>
                <c:pt idx="11">
                  <c:v>39.94</c:v>
                </c:pt>
                <c:pt idx="12">
                  <c:v>40.07</c:v>
                </c:pt>
                <c:pt idx="13">
                  <c:v>40.06</c:v>
                </c:pt>
                <c:pt idx="14">
                  <c:v>40.03</c:v>
                </c:pt>
                <c:pt idx="15">
                  <c:v>39.950000000000003</c:v>
                </c:pt>
                <c:pt idx="16">
                  <c:v>39.9</c:v>
                </c:pt>
                <c:pt idx="17">
                  <c:v>39.93</c:v>
                </c:pt>
                <c:pt idx="18">
                  <c:v>40.19</c:v>
                </c:pt>
                <c:pt idx="19">
                  <c:v>41.25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'Huricane Racing Team Ukraine'!$G$18</c:f>
              <c:strCache>
                <c:ptCount val="1"/>
                <c:pt idx="0">
                  <c:v>Бахмацкий Олег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'Huricane Racing Team Ukraine'!$B$19:$B$81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'Huricane Racing Team Ukraine'!$G$19:$G$81</c:f>
              <c:numCache>
                <c:formatCode>0.00</c:formatCode>
                <c:ptCount val="63"/>
                <c:pt idx="0">
                  <c:v>41.67</c:v>
                </c:pt>
                <c:pt idx="1">
                  <c:v>40.14</c:v>
                </c:pt>
                <c:pt idx="2">
                  <c:v>39.89</c:v>
                </c:pt>
                <c:pt idx="3">
                  <c:v>40.04</c:v>
                </c:pt>
                <c:pt idx="4">
                  <c:v>39.71</c:v>
                </c:pt>
                <c:pt idx="5">
                  <c:v>39.729999999999997</c:v>
                </c:pt>
                <c:pt idx="6">
                  <c:v>39.74</c:v>
                </c:pt>
                <c:pt idx="7">
                  <c:v>39.83</c:v>
                </c:pt>
                <c:pt idx="8">
                  <c:v>39.65</c:v>
                </c:pt>
                <c:pt idx="9">
                  <c:v>39.81</c:v>
                </c:pt>
                <c:pt idx="10">
                  <c:v>39.86</c:v>
                </c:pt>
                <c:pt idx="11">
                  <c:v>39.94</c:v>
                </c:pt>
                <c:pt idx="12">
                  <c:v>39.68</c:v>
                </c:pt>
                <c:pt idx="13">
                  <c:v>39.65</c:v>
                </c:pt>
                <c:pt idx="14">
                  <c:v>39.56</c:v>
                </c:pt>
                <c:pt idx="15">
                  <c:v>39.67</c:v>
                </c:pt>
                <c:pt idx="16">
                  <c:v>39.71</c:v>
                </c:pt>
                <c:pt idx="17">
                  <c:v>39.76</c:v>
                </c:pt>
                <c:pt idx="18">
                  <c:v>39.659999999999997</c:v>
                </c:pt>
                <c:pt idx="19">
                  <c:v>39.56</c:v>
                </c:pt>
                <c:pt idx="20">
                  <c:v>39.82</c:v>
                </c:pt>
                <c:pt idx="21">
                  <c:v>39.76</c:v>
                </c:pt>
                <c:pt idx="22">
                  <c:v>39.630000000000003</c:v>
                </c:pt>
                <c:pt idx="23">
                  <c:v>39.9</c:v>
                </c:pt>
                <c:pt idx="24">
                  <c:v>39.71</c:v>
                </c:pt>
                <c:pt idx="25">
                  <c:v>39.65</c:v>
                </c:pt>
                <c:pt idx="26">
                  <c:v>39.729999999999997</c:v>
                </c:pt>
                <c:pt idx="27">
                  <c:v>39.65</c:v>
                </c:pt>
                <c:pt idx="28">
                  <c:v>39.72</c:v>
                </c:pt>
                <c:pt idx="29">
                  <c:v>39.630000000000003</c:v>
                </c:pt>
                <c:pt idx="30">
                  <c:v>39.69</c:v>
                </c:pt>
                <c:pt idx="31">
                  <c:v>39.770000000000003</c:v>
                </c:pt>
                <c:pt idx="32">
                  <c:v>39.69</c:v>
                </c:pt>
                <c:pt idx="33">
                  <c:v>39.9</c:v>
                </c:pt>
                <c:pt idx="34">
                  <c:v>39.65</c:v>
                </c:pt>
                <c:pt idx="35">
                  <c:v>39.72</c:v>
                </c:pt>
                <c:pt idx="36">
                  <c:v>39.74</c:v>
                </c:pt>
                <c:pt idx="37">
                  <c:v>39.83</c:v>
                </c:pt>
                <c:pt idx="38">
                  <c:v>39.83</c:v>
                </c:pt>
                <c:pt idx="39">
                  <c:v>39.68</c:v>
                </c:pt>
                <c:pt idx="40">
                  <c:v>39.770000000000003</c:v>
                </c:pt>
                <c:pt idx="41">
                  <c:v>39.590000000000003</c:v>
                </c:pt>
                <c:pt idx="42">
                  <c:v>39.68</c:v>
                </c:pt>
                <c:pt idx="43">
                  <c:v>39.64</c:v>
                </c:pt>
                <c:pt idx="44">
                  <c:v>39.72</c:v>
                </c:pt>
              </c:numCache>
            </c:numRef>
          </c:val>
        </c:ser>
        <c:ser>
          <c:idx val="5"/>
          <c:order val="5"/>
          <c:tx>
            <c:strRef>
              <c:f>'Huricane Racing Team Ukraine'!$H$18</c:f>
              <c:strCache>
                <c:ptCount val="1"/>
                <c:pt idx="0">
                  <c:v>Стоцкий Андрей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'Huricane Racing Team Ukraine'!$B$19:$B$81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'Huricane Racing Team Ukraine'!$H$19:$H$81</c:f>
              <c:numCache>
                <c:formatCode>0.00</c:formatCode>
                <c:ptCount val="63"/>
                <c:pt idx="0">
                  <c:v>42.26</c:v>
                </c:pt>
                <c:pt idx="1">
                  <c:v>40.86</c:v>
                </c:pt>
                <c:pt idx="2">
                  <c:v>40.83</c:v>
                </c:pt>
                <c:pt idx="3">
                  <c:v>40.78</c:v>
                </c:pt>
                <c:pt idx="4">
                  <c:v>40.72</c:v>
                </c:pt>
                <c:pt idx="5">
                  <c:v>40.729999999999997</c:v>
                </c:pt>
                <c:pt idx="6">
                  <c:v>42.24</c:v>
                </c:pt>
                <c:pt idx="7">
                  <c:v>40.57</c:v>
                </c:pt>
                <c:pt idx="8">
                  <c:v>40.76</c:v>
                </c:pt>
                <c:pt idx="9">
                  <c:v>40.479999999999997</c:v>
                </c:pt>
                <c:pt idx="10">
                  <c:v>40.76</c:v>
                </c:pt>
                <c:pt idx="11">
                  <c:v>41</c:v>
                </c:pt>
                <c:pt idx="12">
                  <c:v>40.67</c:v>
                </c:pt>
                <c:pt idx="13">
                  <c:v>40.729999999999997</c:v>
                </c:pt>
                <c:pt idx="14">
                  <c:v>40.64</c:v>
                </c:pt>
                <c:pt idx="15">
                  <c:v>41.4</c:v>
                </c:pt>
                <c:pt idx="16">
                  <c:v>40.53</c:v>
                </c:pt>
                <c:pt idx="17">
                  <c:v>40.68</c:v>
                </c:pt>
                <c:pt idx="18">
                  <c:v>40.520000000000003</c:v>
                </c:pt>
                <c:pt idx="19">
                  <c:v>40.49</c:v>
                </c:pt>
                <c:pt idx="20">
                  <c:v>40.770000000000003</c:v>
                </c:pt>
              </c:numCache>
            </c:numRef>
          </c:val>
        </c:ser>
        <c:marker val="1"/>
        <c:axId val="92562176"/>
        <c:axId val="92563712"/>
      </c:lineChart>
      <c:catAx>
        <c:axId val="92562176"/>
        <c:scaling>
          <c:orientation val="minMax"/>
        </c:scaling>
        <c:axPos val="b"/>
        <c:numFmt formatCode="General" sourceLinked="1"/>
        <c:majorTickMark val="none"/>
        <c:tickLblPos val="nextTo"/>
        <c:crossAx val="92563712"/>
        <c:crosses val="autoZero"/>
        <c:auto val="1"/>
        <c:lblAlgn val="ctr"/>
        <c:lblOffset val="100"/>
      </c:catAx>
      <c:valAx>
        <c:axId val="92563712"/>
        <c:scaling>
          <c:orientation val="minMax"/>
          <c:max val="45"/>
          <c:min val="39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92562176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34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MST!$C$20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MST!$B$21:$B$85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MST!$C$21:$C$85</c:f>
              <c:numCache>
                <c:formatCode>0.00</c:formatCode>
                <c:ptCount val="65"/>
                <c:pt idx="0">
                  <c:v>44.19</c:v>
                </c:pt>
                <c:pt idx="1">
                  <c:v>43.65</c:v>
                </c:pt>
                <c:pt idx="2">
                  <c:v>46.64</c:v>
                </c:pt>
                <c:pt idx="3">
                  <c:v>43.59</c:v>
                </c:pt>
                <c:pt idx="4">
                  <c:v>43.05</c:v>
                </c:pt>
                <c:pt idx="5">
                  <c:v>44.13</c:v>
                </c:pt>
                <c:pt idx="6">
                  <c:v>45.26</c:v>
                </c:pt>
                <c:pt idx="7">
                  <c:v>43.47</c:v>
                </c:pt>
                <c:pt idx="8">
                  <c:v>42.53</c:v>
                </c:pt>
                <c:pt idx="9">
                  <c:v>43.14</c:v>
                </c:pt>
                <c:pt idx="10">
                  <c:v>42.71</c:v>
                </c:pt>
                <c:pt idx="11">
                  <c:v>42.52</c:v>
                </c:pt>
                <c:pt idx="12">
                  <c:v>42.63</c:v>
                </c:pt>
                <c:pt idx="13">
                  <c:v>42.67</c:v>
                </c:pt>
                <c:pt idx="14">
                  <c:v>42.49</c:v>
                </c:pt>
                <c:pt idx="15">
                  <c:v>43.46</c:v>
                </c:pt>
                <c:pt idx="16">
                  <c:v>87.15</c:v>
                </c:pt>
                <c:pt idx="17">
                  <c:v>43.71</c:v>
                </c:pt>
                <c:pt idx="18">
                  <c:v>41.71</c:v>
                </c:pt>
                <c:pt idx="19">
                  <c:v>41.72</c:v>
                </c:pt>
                <c:pt idx="20">
                  <c:v>41.97</c:v>
                </c:pt>
                <c:pt idx="21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MST!$D$20</c:f>
              <c:strCache>
                <c:ptCount val="1"/>
                <c:pt idx="0">
                  <c:v>Лысенский Денис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MST!$B$21:$B$85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MST!$D$21:$D$85</c:f>
              <c:numCache>
                <c:formatCode>0.00</c:formatCode>
                <c:ptCount val="65"/>
                <c:pt idx="0">
                  <c:v>43.43</c:v>
                </c:pt>
                <c:pt idx="1">
                  <c:v>41.09</c:v>
                </c:pt>
                <c:pt idx="2">
                  <c:v>41.37</c:v>
                </c:pt>
                <c:pt idx="3">
                  <c:v>42.13</c:v>
                </c:pt>
                <c:pt idx="4">
                  <c:v>40.65</c:v>
                </c:pt>
                <c:pt idx="5">
                  <c:v>42.01</c:v>
                </c:pt>
                <c:pt idx="6">
                  <c:v>93.47</c:v>
                </c:pt>
                <c:pt idx="7">
                  <c:v>43.71</c:v>
                </c:pt>
                <c:pt idx="8">
                  <c:v>41.23</c:v>
                </c:pt>
                <c:pt idx="9">
                  <c:v>40.729999999999997</c:v>
                </c:pt>
                <c:pt idx="10">
                  <c:v>40.74</c:v>
                </c:pt>
                <c:pt idx="11">
                  <c:v>40.89</c:v>
                </c:pt>
                <c:pt idx="12">
                  <c:v>40.54</c:v>
                </c:pt>
                <c:pt idx="13">
                  <c:v>40.53</c:v>
                </c:pt>
                <c:pt idx="14">
                  <c:v>40.51</c:v>
                </c:pt>
                <c:pt idx="15">
                  <c:v>41.03</c:v>
                </c:pt>
                <c:pt idx="16">
                  <c:v>40.6</c:v>
                </c:pt>
                <c:pt idx="17">
                  <c:v>40.4</c:v>
                </c:pt>
                <c:pt idx="18">
                  <c:v>40.549999999999997</c:v>
                </c:pt>
                <c:pt idx="19">
                  <c:v>40.85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MST!$E$20</c:f>
              <c:strCache>
                <c:ptCount val="1"/>
                <c:pt idx="0">
                  <c:v>Лысенский Денис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MST!$B$21:$B$85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MST!$E$21:$E$85</c:f>
              <c:numCache>
                <c:formatCode>0.00</c:formatCode>
                <c:ptCount val="65"/>
                <c:pt idx="0">
                  <c:v>42.23</c:v>
                </c:pt>
                <c:pt idx="1">
                  <c:v>40.6</c:v>
                </c:pt>
                <c:pt idx="2">
                  <c:v>40.67</c:v>
                </c:pt>
                <c:pt idx="3">
                  <c:v>40.6</c:v>
                </c:pt>
                <c:pt idx="4">
                  <c:v>40.380000000000003</c:v>
                </c:pt>
                <c:pt idx="5">
                  <c:v>40.01</c:v>
                </c:pt>
                <c:pt idx="6">
                  <c:v>40.119999999999997</c:v>
                </c:pt>
                <c:pt idx="7">
                  <c:v>40.29</c:v>
                </c:pt>
                <c:pt idx="8">
                  <c:v>40.130000000000003</c:v>
                </c:pt>
                <c:pt idx="9">
                  <c:v>40.03</c:v>
                </c:pt>
                <c:pt idx="10">
                  <c:v>39.950000000000003</c:v>
                </c:pt>
                <c:pt idx="11">
                  <c:v>40.15</c:v>
                </c:pt>
                <c:pt idx="12">
                  <c:v>40.28</c:v>
                </c:pt>
                <c:pt idx="13">
                  <c:v>40.18</c:v>
                </c:pt>
                <c:pt idx="14">
                  <c:v>40.4</c:v>
                </c:pt>
                <c:pt idx="15">
                  <c:v>40.32</c:v>
                </c:pt>
                <c:pt idx="16">
                  <c:v>40.200000000000003</c:v>
                </c:pt>
                <c:pt idx="17">
                  <c:v>40.4</c:v>
                </c:pt>
                <c:pt idx="18">
                  <c:v>40.42</c:v>
                </c:pt>
                <c:pt idx="19">
                  <c:v>39.979999999999997</c:v>
                </c:pt>
                <c:pt idx="20">
                  <c:v>40.200000000000003</c:v>
                </c:pt>
                <c:pt idx="21">
                  <c:v>40.119999999999997</c:v>
                </c:pt>
                <c:pt idx="22">
                  <c:v>40.53</c:v>
                </c:pt>
                <c:pt idx="23">
                  <c:v>40.08</c:v>
                </c:pt>
                <c:pt idx="24">
                  <c:v>39.89</c:v>
                </c:pt>
                <c:pt idx="25">
                  <c:v>40.01</c:v>
                </c:pt>
                <c:pt idx="26">
                  <c:v>40.15</c:v>
                </c:pt>
                <c:pt idx="27">
                  <c:v>40.520000000000003</c:v>
                </c:pt>
                <c:pt idx="28">
                  <c:v>40.119999999999997</c:v>
                </c:pt>
                <c:pt idx="29">
                  <c:v>40.049999999999997</c:v>
                </c:pt>
                <c:pt idx="30">
                  <c:v>40.479999999999997</c:v>
                </c:pt>
                <c:pt idx="31">
                  <c:v>40.090000000000003</c:v>
                </c:pt>
                <c:pt idx="32">
                  <c:v>39.86</c:v>
                </c:pt>
                <c:pt idx="33">
                  <c:v>40</c:v>
                </c:pt>
                <c:pt idx="34">
                  <c:v>39.92</c:v>
                </c:pt>
                <c:pt idx="35">
                  <c:v>39.770000000000003</c:v>
                </c:pt>
                <c:pt idx="36">
                  <c:v>39.81</c:v>
                </c:pt>
                <c:pt idx="37">
                  <c:v>40.22</c:v>
                </c:pt>
                <c:pt idx="38">
                  <c:v>40</c:v>
                </c:pt>
                <c:pt idx="39">
                  <c:v>40.090000000000003</c:v>
                </c:pt>
                <c:pt idx="40">
                  <c:v>39.99</c:v>
                </c:pt>
                <c:pt idx="41">
                  <c:v>40.14</c:v>
                </c:pt>
                <c:pt idx="42">
                  <c:v>40.020000000000003</c:v>
                </c:pt>
                <c:pt idx="43">
                  <c:v>39.799999999999997</c:v>
                </c:pt>
                <c:pt idx="44">
                  <c:v>40.6</c:v>
                </c:pt>
                <c:pt idx="45">
                  <c:v>40.08</c:v>
                </c:pt>
                <c:pt idx="46">
                  <c:v>39.97</c:v>
                </c:pt>
                <c:pt idx="47">
                  <c:v>39.9</c:v>
                </c:pt>
                <c:pt idx="48">
                  <c:v>39.89</c:v>
                </c:pt>
                <c:pt idx="49">
                  <c:v>40.14</c:v>
                </c:pt>
                <c:pt idx="50">
                  <c:v>40.17</c:v>
                </c:pt>
                <c:pt idx="51">
                  <c:v>40.14</c:v>
                </c:pt>
                <c:pt idx="52">
                  <c:v>39.94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MST!$F$20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MST!$B$21:$B$85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MST!$F$21:$F$85</c:f>
              <c:numCache>
                <c:formatCode>0.00</c:formatCode>
                <c:ptCount val="65"/>
                <c:pt idx="0">
                  <c:v>43.16</c:v>
                </c:pt>
                <c:pt idx="1">
                  <c:v>40.93</c:v>
                </c:pt>
                <c:pt idx="2">
                  <c:v>40.53</c:v>
                </c:pt>
                <c:pt idx="3">
                  <c:v>40.15</c:v>
                </c:pt>
                <c:pt idx="4">
                  <c:v>41.22</c:v>
                </c:pt>
                <c:pt idx="5">
                  <c:v>40.159999999999997</c:v>
                </c:pt>
                <c:pt idx="6">
                  <c:v>40.340000000000003</c:v>
                </c:pt>
                <c:pt idx="7">
                  <c:v>40.26</c:v>
                </c:pt>
                <c:pt idx="8">
                  <c:v>39.840000000000003</c:v>
                </c:pt>
                <c:pt idx="9">
                  <c:v>40</c:v>
                </c:pt>
                <c:pt idx="10">
                  <c:v>40.08</c:v>
                </c:pt>
                <c:pt idx="11">
                  <c:v>40.049999999999997</c:v>
                </c:pt>
                <c:pt idx="12">
                  <c:v>40.08</c:v>
                </c:pt>
                <c:pt idx="13">
                  <c:v>40.020000000000003</c:v>
                </c:pt>
                <c:pt idx="14">
                  <c:v>40.03</c:v>
                </c:pt>
                <c:pt idx="15">
                  <c:v>40.08</c:v>
                </c:pt>
                <c:pt idx="16">
                  <c:v>40.04</c:v>
                </c:pt>
                <c:pt idx="17">
                  <c:v>40.14</c:v>
                </c:pt>
                <c:pt idx="18">
                  <c:v>40.07</c:v>
                </c:pt>
                <c:pt idx="19">
                  <c:v>39.81</c:v>
                </c:pt>
                <c:pt idx="20">
                  <c:v>39.89</c:v>
                </c:pt>
                <c:pt idx="21">
                  <c:v>39.9</c:v>
                </c:pt>
                <c:pt idx="22">
                  <c:v>39.869999999999997</c:v>
                </c:pt>
                <c:pt idx="23">
                  <c:v>40.630000000000003</c:v>
                </c:pt>
                <c:pt idx="24">
                  <c:v>40.369999999999997</c:v>
                </c:pt>
                <c:pt idx="25">
                  <c:v>40.11</c:v>
                </c:pt>
                <c:pt idx="26">
                  <c:v>39.97</c:v>
                </c:pt>
                <c:pt idx="27">
                  <c:v>39.89</c:v>
                </c:pt>
                <c:pt idx="28">
                  <c:v>39.81</c:v>
                </c:pt>
                <c:pt idx="29">
                  <c:v>39.869999999999997</c:v>
                </c:pt>
                <c:pt idx="30">
                  <c:v>39.86</c:v>
                </c:pt>
                <c:pt idx="31">
                  <c:v>40.74</c:v>
                </c:pt>
                <c:pt idx="32">
                  <c:v>39.74</c:v>
                </c:pt>
                <c:pt idx="33">
                  <c:v>39.840000000000003</c:v>
                </c:pt>
                <c:pt idx="34">
                  <c:v>39.82</c:v>
                </c:pt>
                <c:pt idx="35">
                  <c:v>39.78</c:v>
                </c:pt>
                <c:pt idx="36">
                  <c:v>39.94</c:v>
                </c:pt>
                <c:pt idx="37">
                  <c:v>40.090000000000003</c:v>
                </c:pt>
                <c:pt idx="38">
                  <c:v>39.97</c:v>
                </c:pt>
                <c:pt idx="39">
                  <c:v>39.82</c:v>
                </c:pt>
                <c:pt idx="40">
                  <c:v>40.369999999999997</c:v>
                </c:pt>
                <c:pt idx="41">
                  <c:v>39.81</c:v>
                </c:pt>
                <c:pt idx="42">
                  <c:v>39.799999999999997</c:v>
                </c:pt>
                <c:pt idx="43">
                  <c:v>40.869999999999997</c:v>
                </c:pt>
                <c:pt idx="44">
                  <c:v>39.840000000000003</c:v>
                </c:pt>
                <c:pt idx="45">
                  <c:v>39.78</c:v>
                </c:pt>
                <c:pt idx="46">
                  <c:v>39.869999999999997</c:v>
                </c:pt>
                <c:pt idx="47">
                  <c:v>39.94</c:v>
                </c:pt>
                <c:pt idx="48">
                  <c:v>39.840000000000003</c:v>
                </c:pt>
                <c:pt idx="49">
                  <c:v>40.08</c:v>
                </c:pt>
                <c:pt idx="50">
                  <c:v>39.909999999999997</c:v>
                </c:pt>
                <c:pt idx="51">
                  <c:v>39.72</c:v>
                </c:pt>
                <c:pt idx="52">
                  <c:v>39.799999999999997</c:v>
                </c:pt>
                <c:pt idx="53">
                  <c:v>39.700000000000003</c:v>
                </c:pt>
                <c:pt idx="54">
                  <c:v>39.92</c:v>
                </c:pt>
                <c:pt idx="55">
                  <c:v>39.909999999999997</c:v>
                </c:pt>
                <c:pt idx="56">
                  <c:v>39.83</c:v>
                </c:pt>
                <c:pt idx="57" formatCode="General">
                  <c:v>40.49</c:v>
                </c:pt>
                <c:pt idx="58" formatCode="General">
                  <c:v>39.72</c:v>
                </c:pt>
                <c:pt idx="59" formatCode="General">
                  <c:v>39.93</c:v>
                </c:pt>
                <c:pt idx="60" formatCode="General">
                  <c:v>39.97</c:v>
                </c:pt>
                <c:pt idx="61" formatCode="General">
                  <c:v>39.799999999999997</c:v>
                </c:pt>
                <c:pt idx="62" formatCode="General">
                  <c:v>39.840000000000003</c:v>
                </c:pt>
                <c:pt idx="63" formatCode="General">
                  <c:v>39.770000000000003</c:v>
                </c:pt>
                <c:pt idx="64" formatCode="General">
                  <c:v>39.9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MST!$G$20</c:f>
              <c:strCache>
                <c:ptCount val="1"/>
                <c:pt idx="0">
                  <c:v>Лысенский Денис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MST!$B$21:$B$85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MST!$G$21:$G$85</c:f>
              <c:numCache>
                <c:formatCode>0.00</c:formatCode>
                <c:ptCount val="65"/>
                <c:pt idx="0">
                  <c:v>41.83</c:v>
                </c:pt>
                <c:pt idx="1">
                  <c:v>40.08</c:v>
                </c:pt>
                <c:pt idx="2">
                  <c:v>39.909999999999997</c:v>
                </c:pt>
                <c:pt idx="3">
                  <c:v>39.950000000000003</c:v>
                </c:pt>
                <c:pt idx="4">
                  <c:v>39.840000000000003</c:v>
                </c:pt>
                <c:pt idx="5">
                  <c:v>39.729999999999997</c:v>
                </c:pt>
                <c:pt idx="6">
                  <c:v>40.08</c:v>
                </c:pt>
                <c:pt idx="7">
                  <c:v>39.99</c:v>
                </c:pt>
                <c:pt idx="8">
                  <c:v>39.97</c:v>
                </c:pt>
                <c:pt idx="9">
                  <c:v>39.869999999999997</c:v>
                </c:pt>
                <c:pt idx="10">
                  <c:v>39.64</c:v>
                </c:pt>
                <c:pt idx="11">
                  <c:v>39.74</c:v>
                </c:pt>
                <c:pt idx="12">
                  <c:v>40.020000000000003</c:v>
                </c:pt>
                <c:pt idx="13">
                  <c:v>39.72</c:v>
                </c:pt>
                <c:pt idx="14">
                  <c:v>39.729999999999997</c:v>
                </c:pt>
                <c:pt idx="15">
                  <c:v>39.57</c:v>
                </c:pt>
                <c:pt idx="16">
                  <c:v>39.86</c:v>
                </c:pt>
                <c:pt idx="17">
                  <c:v>39.69</c:v>
                </c:pt>
                <c:pt idx="18">
                  <c:v>39.72</c:v>
                </c:pt>
                <c:pt idx="19">
                  <c:v>39.93</c:v>
                </c:pt>
                <c:pt idx="20">
                  <c:v>40.08</c:v>
                </c:pt>
                <c:pt idx="21">
                  <c:v>39.81</c:v>
                </c:pt>
                <c:pt idx="22">
                  <c:v>39.64</c:v>
                </c:pt>
                <c:pt idx="23">
                  <c:v>39.729999999999997</c:v>
                </c:pt>
                <c:pt idx="24">
                  <c:v>39.74</c:v>
                </c:pt>
                <c:pt idx="25">
                  <c:v>39.659999999999997</c:v>
                </c:pt>
                <c:pt idx="26">
                  <c:v>39.61</c:v>
                </c:pt>
                <c:pt idx="27">
                  <c:v>39.67</c:v>
                </c:pt>
                <c:pt idx="28">
                  <c:v>39.61</c:v>
                </c:pt>
                <c:pt idx="29">
                  <c:v>39.700000000000003</c:v>
                </c:pt>
                <c:pt idx="30">
                  <c:v>39.86</c:v>
                </c:pt>
                <c:pt idx="31">
                  <c:v>39.89</c:v>
                </c:pt>
                <c:pt idx="32">
                  <c:v>39.69</c:v>
                </c:pt>
                <c:pt idx="33">
                  <c:v>39.590000000000003</c:v>
                </c:pt>
                <c:pt idx="34">
                  <c:v>39.700000000000003</c:v>
                </c:pt>
                <c:pt idx="35">
                  <c:v>39.83</c:v>
                </c:pt>
                <c:pt idx="36">
                  <c:v>39.75</c:v>
                </c:pt>
                <c:pt idx="37">
                  <c:v>39.58</c:v>
                </c:pt>
                <c:pt idx="38">
                  <c:v>39.71</c:v>
                </c:pt>
                <c:pt idx="39">
                  <c:v>39.630000000000003</c:v>
                </c:pt>
                <c:pt idx="40">
                  <c:v>39.78</c:v>
                </c:pt>
                <c:pt idx="41">
                  <c:v>40.01</c:v>
                </c:pt>
                <c:pt idx="42">
                  <c:v>39.92</c:v>
                </c:pt>
                <c:pt idx="43">
                  <c:v>39.6</c:v>
                </c:pt>
                <c:pt idx="44">
                  <c:v>39.72</c:v>
                </c:pt>
                <c:pt idx="45">
                  <c:v>39.86</c:v>
                </c:pt>
                <c:pt idx="46">
                  <c:v>39.68</c:v>
                </c:pt>
                <c:pt idx="47">
                  <c:v>39.5</c:v>
                </c:pt>
                <c:pt idx="48">
                  <c:v>39.93</c:v>
                </c:pt>
                <c:pt idx="49">
                  <c:v>39.74</c:v>
                </c:pt>
                <c:pt idx="50">
                  <c:v>39.94</c:v>
                </c:pt>
                <c:pt idx="51">
                  <c:v>39.590000000000003</c:v>
                </c:pt>
                <c:pt idx="52">
                  <c:v>39.56</c:v>
                </c:pt>
                <c:pt idx="53">
                  <c:v>39.67</c:v>
                </c:pt>
                <c:pt idx="54">
                  <c:v>39.74</c:v>
                </c:pt>
                <c:pt idx="55">
                  <c:v>39.869999999999997</c:v>
                </c:pt>
                <c:pt idx="56">
                  <c:v>39.840000000000003</c:v>
                </c:pt>
                <c:pt idx="57" formatCode="General">
                  <c:v>39.869999999999997</c:v>
                </c:pt>
                <c:pt idx="58" formatCode="General">
                  <c:v>39.590000000000003</c:v>
                </c:pt>
                <c:pt idx="59" formatCode="General">
                  <c:v>39.630000000000003</c:v>
                </c:pt>
                <c:pt idx="60" formatCode="General">
                  <c:v>39.630000000000003</c:v>
                </c:pt>
              </c:numCache>
            </c:numRef>
          </c:val>
        </c:ser>
        <c:ser>
          <c:idx val="5"/>
          <c:order val="5"/>
          <c:tx>
            <c:strRef>
              <c:f>MST!$H$20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MST!$B$21:$B$85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MST!$H$21:$H$85</c:f>
              <c:numCache>
                <c:formatCode>0.00</c:formatCode>
                <c:ptCount val="65"/>
                <c:pt idx="0">
                  <c:v>42.02</c:v>
                </c:pt>
                <c:pt idx="1">
                  <c:v>40.36</c:v>
                </c:pt>
                <c:pt idx="2">
                  <c:v>40.35</c:v>
                </c:pt>
                <c:pt idx="3">
                  <c:v>40.450000000000003</c:v>
                </c:pt>
                <c:pt idx="4">
                  <c:v>40.33</c:v>
                </c:pt>
                <c:pt idx="5">
                  <c:v>40.4</c:v>
                </c:pt>
                <c:pt idx="6">
                  <c:v>40.64</c:v>
                </c:pt>
                <c:pt idx="7">
                  <c:v>40.479999999999997</c:v>
                </c:pt>
                <c:pt idx="8">
                  <c:v>40.39</c:v>
                </c:pt>
                <c:pt idx="9">
                  <c:v>40.090000000000003</c:v>
                </c:pt>
                <c:pt idx="10">
                  <c:v>40.409999999999997</c:v>
                </c:pt>
                <c:pt idx="11">
                  <c:v>40.380000000000003</c:v>
                </c:pt>
                <c:pt idx="12">
                  <c:v>40.229999999999997</c:v>
                </c:pt>
                <c:pt idx="13">
                  <c:v>40.200000000000003</c:v>
                </c:pt>
                <c:pt idx="14">
                  <c:v>40.659999999999997</c:v>
                </c:pt>
                <c:pt idx="15">
                  <c:v>40.130000000000003</c:v>
                </c:pt>
                <c:pt idx="16">
                  <c:v>40.700000000000003</c:v>
                </c:pt>
                <c:pt idx="17">
                  <c:v>40.659999999999997</c:v>
                </c:pt>
                <c:pt idx="18">
                  <c:v>40.369999999999997</c:v>
                </c:pt>
                <c:pt idx="19">
                  <c:v>40.39</c:v>
                </c:pt>
                <c:pt idx="20">
                  <c:v>40.5</c:v>
                </c:pt>
                <c:pt idx="21">
                  <c:v>40.43</c:v>
                </c:pt>
                <c:pt idx="22">
                  <c:v>40.450000000000003</c:v>
                </c:pt>
                <c:pt idx="23">
                  <c:v>40.479999999999997</c:v>
                </c:pt>
                <c:pt idx="24">
                  <c:v>40.43</c:v>
                </c:pt>
                <c:pt idx="25">
                  <c:v>40.53</c:v>
                </c:pt>
                <c:pt idx="26">
                  <c:v>40.97</c:v>
                </c:pt>
                <c:pt idx="27">
                  <c:v>40.31</c:v>
                </c:pt>
                <c:pt idx="28">
                  <c:v>40.98</c:v>
                </c:pt>
                <c:pt idx="29">
                  <c:v>40.4</c:v>
                </c:pt>
              </c:numCache>
            </c:numRef>
          </c:val>
        </c:ser>
        <c:marker val="1"/>
        <c:axId val="92432256"/>
        <c:axId val="92433792"/>
      </c:lineChart>
      <c:catAx>
        <c:axId val="92432256"/>
        <c:scaling>
          <c:orientation val="minMax"/>
        </c:scaling>
        <c:axPos val="b"/>
        <c:numFmt formatCode="General" sourceLinked="1"/>
        <c:majorTickMark val="none"/>
        <c:tickLblPos val="nextTo"/>
        <c:crossAx val="92433792"/>
        <c:crosses val="autoZero"/>
        <c:auto val="1"/>
        <c:lblAlgn val="ctr"/>
        <c:lblOffset val="100"/>
      </c:catAx>
      <c:valAx>
        <c:axId val="92433792"/>
        <c:scaling>
          <c:orientation val="minMax"/>
          <c:max val="45"/>
          <c:min val="39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92432256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362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'Fortuna Racing'!$C$18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'Fortuna Racing'!$B$19:$B$81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'Fortuna Racing'!$C$19:$C$81</c:f>
              <c:numCache>
                <c:formatCode>0.00</c:formatCode>
                <c:ptCount val="63"/>
                <c:pt idx="0">
                  <c:v>44.85</c:v>
                </c:pt>
                <c:pt idx="1">
                  <c:v>43.2</c:v>
                </c:pt>
                <c:pt idx="2">
                  <c:v>45.51</c:v>
                </c:pt>
                <c:pt idx="3">
                  <c:v>43.35</c:v>
                </c:pt>
                <c:pt idx="4">
                  <c:v>43.27</c:v>
                </c:pt>
                <c:pt idx="5">
                  <c:v>42.5</c:v>
                </c:pt>
                <c:pt idx="6">
                  <c:v>42.37</c:v>
                </c:pt>
                <c:pt idx="7">
                  <c:v>42.48</c:v>
                </c:pt>
                <c:pt idx="8">
                  <c:v>42.31</c:v>
                </c:pt>
                <c:pt idx="9">
                  <c:v>41.6</c:v>
                </c:pt>
                <c:pt idx="10">
                  <c:v>41.91</c:v>
                </c:pt>
                <c:pt idx="11">
                  <c:v>42.45</c:v>
                </c:pt>
                <c:pt idx="12">
                  <c:v>42.04</c:v>
                </c:pt>
                <c:pt idx="13">
                  <c:v>41.81</c:v>
                </c:pt>
                <c:pt idx="14">
                  <c:v>42.16</c:v>
                </c:pt>
                <c:pt idx="15">
                  <c:v>41.73</c:v>
                </c:pt>
                <c:pt idx="16">
                  <c:v>41.75</c:v>
                </c:pt>
                <c:pt idx="17">
                  <c:v>41.42</c:v>
                </c:pt>
                <c:pt idx="18">
                  <c:v>41.42</c:v>
                </c:pt>
                <c:pt idx="19">
                  <c:v>41.88</c:v>
                </c:pt>
                <c:pt idx="20">
                  <c:v>41.19</c:v>
                </c:pt>
                <c:pt idx="21">
                  <c:v>40.93</c:v>
                </c:pt>
                <c:pt idx="22">
                  <c:v>41.29</c:v>
                </c:pt>
                <c:pt idx="23">
                  <c:v>41.15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'Fortuna Racing'!$D$18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'Fortuna Racing'!$B$19:$B$81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'Fortuna Racing'!$D$19:$D$81</c:f>
              <c:numCache>
                <c:formatCode>0.00</c:formatCode>
                <c:ptCount val="63"/>
                <c:pt idx="0">
                  <c:v>43.59</c:v>
                </c:pt>
                <c:pt idx="1">
                  <c:v>41.57</c:v>
                </c:pt>
                <c:pt idx="2">
                  <c:v>41.13</c:v>
                </c:pt>
                <c:pt idx="3">
                  <c:v>41.08</c:v>
                </c:pt>
                <c:pt idx="4">
                  <c:v>42.57</c:v>
                </c:pt>
                <c:pt idx="5">
                  <c:v>40.74</c:v>
                </c:pt>
                <c:pt idx="6">
                  <c:v>40.68</c:v>
                </c:pt>
                <c:pt idx="7">
                  <c:v>40.35</c:v>
                </c:pt>
                <c:pt idx="8">
                  <c:v>40.630000000000003</c:v>
                </c:pt>
                <c:pt idx="9">
                  <c:v>40.33</c:v>
                </c:pt>
                <c:pt idx="10">
                  <c:v>40.619999999999997</c:v>
                </c:pt>
                <c:pt idx="11">
                  <c:v>40.56</c:v>
                </c:pt>
                <c:pt idx="12">
                  <c:v>40.35</c:v>
                </c:pt>
                <c:pt idx="13">
                  <c:v>40.64</c:v>
                </c:pt>
                <c:pt idx="14">
                  <c:v>40.54</c:v>
                </c:pt>
                <c:pt idx="15">
                  <c:v>40.520000000000003</c:v>
                </c:pt>
                <c:pt idx="16">
                  <c:v>40.590000000000003</c:v>
                </c:pt>
                <c:pt idx="17">
                  <c:v>40.42</c:v>
                </c:pt>
                <c:pt idx="18">
                  <c:v>40.79</c:v>
                </c:pt>
                <c:pt idx="19">
                  <c:v>40.54</c:v>
                </c:pt>
                <c:pt idx="20">
                  <c:v>41</c:v>
                </c:pt>
                <c:pt idx="21">
                  <c:v>41.94</c:v>
                </c:pt>
                <c:pt idx="22">
                  <c:v>40.520000000000003</c:v>
                </c:pt>
                <c:pt idx="23">
                  <c:v>40.619999999999997</c:v>
                </c:pt>
                <c:pt idx="24">
                  <c:v>40.56</c:v>
                </c:pt>
                <c:pt idx="25">
                  <c:v>40.869999999999997</c:v>
                </c:pt>
                <c:pt idx="26">
                  <c:v>40.46</c:v>
                </c:pt>
                <c:pt idx="27">
                  <c:v>40.24</c:v>
                </c:pt>
                <c:pt idx="28">
                  <c:v>40.229999999999997</c:v>
                </c:pt>
                <c:pt idx="29">
                  <c:v>40.880000000000003</c:v>
                </c:pt>
                <c:pt idx="30">
                  <c:v>41.27</c:v>
                </c:pt>
                <c:pt idx="31">
                  <c:v>40.1</c:v>
                </c:pt>
                <c:pt idx="32">
                  <c:v>40.94</c:v>
                </c:pt>
                <c:pt idx="33">
                  <c:v>41.16</c:v>
                </c:pt>
                <c:pt idx="34">
                  <c:v>40.14</c:v>
                </c:pt>
                <c:pt idx="35">
                  <c:v>40.11</c:v>
                </c:pt>
                <c:pt idx="36">
                  <c:v>40.200000000000003</c:v>
                </c:pt>
                <c:pt idx="37">
                  <c:v>40.130000000000003</c:v>
                </c:pt>
                <c:pt idx="38">
                  <c:v>40</c:v>
                </c:pt>
                <c:pt idx="39">
                  <c:v>40.19</c:v>
                </c:pt>
                <c:pt idx="40">
                  <c:v>42.26</c:v>
                </c:pt>
                <c:pt idx="41">
                  <c:v>41.34</c:v>
                </c:pt>
                <c:pt idx="42">
                  <c:v>40.18</c:v>
                </c:pt>
                <c:pt idx="43">
                  <c:v>39.96</c:v>
                </c:pt>
                <c:pt idx="44">
                  <c:v>40.119999999999997</c:v>
                </c:pt>
                <c:pt idx="45">
                  <c:v>40.340000000000003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'Fortuna Racing'!$E$18</c:f>
              <c:strCache>
                <c:ptCount val="1"/>
                <c:pt idx="0">
                  <c:v>Фортуна Таня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'Fortuna Racing'!$B$19:$B$81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'Fortuna Racing'!$E$19:$E$81</c:f>
              <c:numCache>
                <c:formatCode>0.00</c:formatCode>
                <c:ptCount val="63"/>
                <c:pt idx="0">
                  <c:v>43.95</c:v>
                </c:pt>
                <c:pt idx="1">
                  <c:v>42.09</c:v>
                </c:pt>
                <c:pt idx="2">
                  <c:v>40.9</c:v>
                </c:pt>
                <c:pt idx="3">
                  <c:v>41.22</c:v>
                </c:pt>
                <c:pt idx="4">
                  <c:v>40.950000000000003</c:v>
                </c:pt>
                <c:pt idx="5">
                  <c:v>40.86</c:v>
                </c:pt>
                <c:pt idx="6">
                  <c:v>40.950000000000003</c:v>
                </c:pt>
                <c:pt idx="7">
                  <c:v>42.31</c:v>
                </c:pt>
                <c:pt idx="8">
                  <c:v>41.45</c:v>
                </c:pt>
                <c:pt idx="9">
                  <c:v>40.58</c:v>
                </c:pt>
                <c:pt idx="10">
                  <c:v>40.72</c:v>
                </c:pt>
                <c:pt idx="11">
                  <c:v>40.67</c:v>
                </c:pt>
                <c:pt idx="12">
                  <c:v>40.93</c:v>
                </c:pt>
                <c:pt idx="13">
                  <c:v>40.57</c:v>
                </c:pt>
                <c:pt idx="14">
                  <c:v>40.54</c:v>
                </c:pt>
                <c:pt idx="15">
                  <c:v>40.79</c:v>
                </c:pt>
                <c:pt idx="16">
                  <c:v>40.700000000000003</c:v>
                </c:pt>
                <c:pt idx="17">
                  <c:v>41.07</c:v>
                </c:pt>
                <c:pt idx="18">
                  <c:v>41.01</c:v>
                </c:pt>
                <c:pt idx="19">
                  <c:v>40.19</c:v>
                </c:pt>
                <c:pt idx="20">
                  <c:v>40.61</c:v>
                </c:pt>
                <c:pt idx="21">
                  <c:v>40.520000000000003</c:v>
                </c:pt>
                <c:pt idx="22">
                  <c:v>40.49</c:v>
                </c:pt>
                <c:pt idx="23">
                  <c:v>40.67</c:v>
                </c:pt>
                <c:pt idx="24">
                  <c:v>40.74</c:v>
                </c:pt>
                <c:pt idx="25">
                  <c:v>40.58</c:v>
                </c:pt>
                <c:pt idx="26">
                  <c:v>40.450000000000003</c:v>
                </c:pt>
                <c:pt idx="27">
                  <c:v>40.86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'Fortuna Racing'!$F$18</c:f>
              <c:strCache>
                <c:ptCount val="1"/>
                <c:pt idx="0">
                  <c:v>Фортуна Таня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'Fortuna Racing'!$B$19:$B$81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'Fortuna Racing'!$F$19:$F$81</c:f>
              <c:numCache>
                <c:formatCode>0.00</c:formatCode>
                <c:ptCount val="63"/>
                <c:pt idx="0">
                  <c:v>41.76</c:v>
                </c:pt>
                <c:pt idx="1">
                  <c:v>40.229999999999997</c:v>
                </c:pt>
                <c:pt idx="2">
                  <c:v>39.94</c:v>
                </c:pt>
                <c:pt idx="3">
                  <c:v>40.1</c:v>
                </c:pt>
                <c:pt idx="4">
                  <c:v>40.4</c:v>
                </c:pt>
                <c:pt idx="5">
                  <c:v>40.020000000000003</c:v>
                </c:pt>
                <c:pt idx="6">
                  <c:v>40.299999999999997</c:v>
                </c:pt>
                <c:pt idx="7">
                  <c:v>40.090000000000003</c:v>
                </c:pt>
                <c:pt idx="8">
                  <c:v>39.86</c:v>
                </c:pt>
                <c:pt idx="9">
                  <c:v>40.14</c:v>
                </c:pt>
                <c:pt idx="10">
                  <c:v>39.950000000000003</c:v>
                </c:pt>
                <c:pt idx="11">
                  <c:v>40.090000000000003</c:v>
                </c:pt>
                <c:pt idx="12">
                  <c:v>39.89</c:v>
                </c:pt>
                <c:pt idx="13">
                  <c:v>40.03</c:v>
                </c:pt>
                <c:pt idx="14">
                  <c:v>40</c:v>
                </c:pt>
                <c:pt idx="15">
                  <c:v>40.090000000000003</c:v>
                </c:pt>
                <c:pt idx="16">
                  <c:v>39.96</c:v>
                </c:pt>
                <c:pt idx="17">
                  <c:v>40.5</c:v>
                </c:pt>
                <c:pt idx="18">
                  <c:v>40.06</c:v>
                </c:pt>
                <c:pt idx="19">
                  <c:v>40.17</c:v>
                </c:pt>
                <c:pt idx="20">
                  <c:v>40.28</c:v>
                </c:pt>
                <c:pt idx="21">
                  <c:v>40.07</c:v>
                </c:pt>
                <c:pt idx="22">
                  <c:v>40.11</c:v>
                </c:pt>
                <c:pt idx="23">
                  <c:v>40.15</c:v>
                </c:pt>
                <c:pt idx="24">
                  <c:v>40.04</c:v>
                </c:pt>
                <c:pt idx="25">
                  <c:v>40.82</c:v>
                </c:pt>
                <c:pt idx="26">
                  <c:v>40.11</c:v>
                </c:pt>
                <c:pt idx="27">
                  <c:v>39.93</c:v>
                </c:pt>
                <c:pt idx="28">
                  <c:v>39.99</c:v>
                </c:pt>
                <c:pt idx="29">
                  <c:v>40.06</c:v>
                </c:pt>
                <c:pt idx="30">
                  <c:v>40.89</c:v>
                </c:pt>
                <c:pt idx="31">
                  <c:v>40.25</c:v>
                </c:pt>
                <c:pt idx="32">
                  <c:v>40.020000000000003</c:v>
                </c:pt>
                <c:pt idx="33">
                  <c:v>40.85</c:v>
                </c:pt>
                <c:pt idx="34">
                  <c:v>40.21</c:v>
                </c:pt>
                <c:pt idx="35">
                  <c:v>40.15</c:v>
                </c:pt>
                <c:pt idx="36">
                  <c:v>40.03</c:v>
                </c:pt>
                <c:pt idx="37">
                  <c:v>40.520000000000003</c:v>
                </c:pt>
                <c:pt idx="38">
                  <c:v>39.96</c:v>
                </c:pt>
                <c:pt idx="39">
                  <c:v>39.85</c:v>
                </c:pt>
                <c:pt idx="40">
                  <c:v>40</c:v>
                </c:pt>
                <c:pt idx="41">
                  <c:v>39.700000000000003</c:v>
                </c:pt>
                <c:pt idx="42">
                  <c:v>40.47</c:v>
                </c:pt>
                <c:pt idx="43">
                  <c:v>40.24</c:v>
                </c:pt>
                <c:pt idx="44">
                  <c:v>40.049999999999997</c:v>
                </c:pt>
                <c:pt idx="45">
                  <c:v>40.08</c:v>
                </c:pt>
                <c:pt idx="46">
                  <c:v>39.89</c:v>
                </c:pt>
                <c:pt idx="47">
                  <c:v>40.1</c:v>
                </c:pt>
                <c:pt idx="48">
                  <c:v>39.85</c:v>
                </c:pt>
                <c:pt idx="49">
                  <c:v>40.049999999999997</c:v>
                </c:pt>
                <c:pt idx="50">
                  <c:v>39.94</c:v>
                </c:pt>
                <c:pt idx="51">
                  <c:v>40.020000000000003</c:v>
                </c:pt>
                <c:pt idx="52">
                  <c:v>39.89</c:v>
                </c:pt>
                <c:pt idx="53">
                  <c:v>40.06</c:v>
                </c:pt>
                <c:pt idx="54">
                  <c:v>40.380000000000003</c:v>
                </c:pt>
                <c:pt idx="55">
                  <c:v>40.229999999999997</c:v>
                </c:pt>
                <c:pt idx="56">
                  <c:v>39.76</c:v>
                </c:pt>
                <c:pt idx="57" formatCode="General">
                  <c:v>40.04</c:v>
                </c:pt>
                <c:pt idx="58" formatCode="General">
                  <c:v>40.26</c:v>
                </c:pt>
                <c:pt idx="59" formatCode="General">
                  <c:v>40.200000000000003</c:v>
                </c:pt>
                <c:pt idx="60" formatCode="General">
                  <c:v>40.89</c:v>
                </c:pt>
                <c:pt idx="61" formatCode="General">
                  <c:v>40.409999999999997</c:v>
                </c:pt>
                <c:pt idx="62" formatCode="General">
                  <c:v>40.43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'Fortuna Racing'!$G$18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'Fortuna Racing'!$B$19:$B$81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'Fortuna Racing'!$G$19:$G$81</c:f>
              <c:numCache>
                <c:formatCode>0.00</c:formatCode>
                <c:ptCount val="63"/>
                <c:pt idx="0">
                  <c:v>41.81</c:v>
                </c:pt>
                <c:pt idx="1">
                  <c:v>40.29</c:v>
                </c:pt>
                <c:pt idx="2">
                  <c:v>40.299999999999997</c:v>
                </c:pt>
                <c:pt idx="3">
                  <c:v>40.06</c:v>
                </c:pt>
                <c:pt idx="4">
                  <c:v>40.04</c:v>
                </c:pt>
                <c:pt idx="5">
                  <c:v>40</c:v>
                </c:pt>
                <c:pt idx="6">
                  <c:v>39.93</c:v>
                </c:pt>
                <c:pt idx="7">
                  <c:v>40.03</c:v>
                </c:pt>
                <c:pt idx="8">
                  <c:v>39.85</c:v>
                </c:pt>
                <c:pt idx="9">
                  <c:v>39.89</c:v>
                </c:pt>
                <c:pt idx="10">
                  <c:v>40.049999999999997</c:v>
                </c:pt>
                <c:pt idx="11">
                  <c:v>40.020000000000003</c:v>
                </c:pt>
                <c:pt idx="12">
                  <c:v>39.86</c:v>
                </c:pt>
                <c:pt idx="13">
                  <c:v>39.82</c:v>
                </c:pt>
                <c:pt idx="14">
                  <c:v>39.880000000000003</c:v>
                </c:pt>
                <c:pt idx="15">
                  <c:v>39.92</c:v>
                </c:pt>
                <c:pt idx="16">
                  <c:v>39.86</c:v>
                </c:pt>
                <c:pt idx="17">
                  <c:v>39.799999999999997</c:v>
                </c:pt>
                <c:pt idx="18">
                  <c:v>39.96</c:v>
                </c:pt>
                <c:pt idx="19">
                  <c:v>40.119999999999997</c:v>
                </c:pt>
                <c:pt idx="20">
                  <c:v>39.94</c:v>
                </c:pt>
                <c:pt idx="21">
                  <c:v>39.81</c:v>
                </c:pt>
                <c:pt idx="22">
                  <c:v>40.26</c:v>
                </c:pt>
                <c:pt idx="23">
                  <c:v>39.92</c:v>
                </c:pt>
                <c:pt idx="24">
                  <c:v>39.67</c:v>
                </c:pt>
                <c:pt idx="25">
                  <c:v>39.93</c:v>
                </c:pt>
                <c:pt idx="26">
                  <c:v>39.82</c:v>
                </c:pt>
                <c:pt idx="27">
                  <c:v>39.799999999999997</c:v>
                </c:pt>
                <c:pt idx="28">
                  <c:v>39.96</c:v>
                </c:pt>
                <c:pt idx="29">
                  <c:v>39.81</c:v>
                </c:pt>
                <c:pt idx="30">
                  <c:v>39.869999999999997</c:v>
                </c:pt>
                <c:pt idx="31">
                  <c:v>39.92</c:v>
                </c:pt>
                <c:pt idx="32">
                  <c:v>39.729999999999997</c:v>
                </c:pt>
                <c:pt idx="33">
                  <c:v>39.83</c:v>
                </c:pt>
                <c:pt idx="34">
                  <c:v>39.96</c:v>
                </c:pt>
                <c:pt idx="35">
                  <c:v>40.03</c:v>
                </c:pt>
                <c:pt idx="36">
                  <c:v>39.89</c:v>
                </c:pt>
                <c:pt idx="37">
                  <c:v>39.869999999999997</c:v>
                </c:pt>
                <c:pt idx="38">
                  <c:v>40.090000000000003</c:v>
                </c:pt>
                <c:pt idx="39">
                  <c:v>39.82</c:v>
                </c:pt>
                <c:pt idx="40">
                  <c:v>39.72</c:v>
                </c:pt>
                <c:pt idx="41">
                  <c:v>39.85</c:v>
                </c:pt>
                <c:pt idx="42">
                  <c:v>39.82</c:v>
                </c:pt>
                <c:pt idx="43">
                  <c:v>40.31</c:v>
                </c:pt>
                <c:pt idx="44">
                  <c:v>39.81</c:v>
                </c:pt>
                <c:pt idx="45">
                  <c:v>39.869999999999997</c:v>
                </c:pt>
                <c:pt idx="46">
                  <c:v>40.020000000000003</c:v>
                </c:pt>
                <c:pt idx="47">
                  <c:v>40.06</c:v>
                </c:pt>
                <c:pt idx="48">
                  <c:v>39.9</c:v>
                </c:pt>
                <c:pt idx="49">
                  <c:v>39.880000000000003</c:v>
                </c:pt>
                <c:pt idx="50">
                  <c:v>40.07</c:v>
                </c:pt>
                <c:pt idx="51">
                  <c:v>39.92</c:v>
                </c:pt>
                <c:pt idx="52">
                  <c:v>39.92</c:v>
                </c:pt>
                <c:pt idx="53">
                  <c:v>39.840000000000003</c:v>
                </c:pt>
                <c:pt idx="54">
                  <c:v>39.950000000000003</c:v>
                </c:pt>
                <c:pt idx="55">
                  <c:v>39.729999999999997</c:v>
                </c:pt>
                <c:pt idx="56">
                  <c:v>39.9</c:v>
                </c:pt>
                <c:pt idx="57" formatCode="General">
                  <c:v>40.119999999999997</c:v>
                </c:pt>
                <c:pt idx="58" formatCode="General">
                  <c:v>39.86</c:v>
                </c:pt>
                <c:pt idx="59" formatCode="General">
                  <c:v>40.17</c:v>
                </c:pt>
              </c:numCache>
            </c:numRef>
          </c:val>
        </c:ser>
        <c:ser>
          <c:idx val="5"/>
          <c:order val="5"/>
          <c:tx>
            <c:strRef>
              <c:f>'Fortuna Racing'!$H$18</c:f>
              <c:strCache>
                <c:ptCount val="1"/>
                <c:pt idx="0">
                  <c:v>Фортуна Таня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'Fortuna Racing'!$B$19:$B$81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'Fortuna Racing'!$H$19:$H$81</c:f>
              <c:numCache>
                <c:formatCode>0.00</c:formatCode>
                <c:ptCount val="63"/>
                <c:pt idx="0">
                  <c:v>41.45</c:v>
                </c:pt>
                <c:pt idx="1">
                  <c:v>40.36</c:v>
                </c:pt>
                <c:pt idx="2">
                  <c:v>40.229999999999997</c:v>
                </c:pt>
                <c:pt idx="3">
                  <c:v>40.47</c:v>
                </c:pt>
                <c:pt idx="4">
                  <c:v>40.07</c:v>
                </c:pt>
                <c:pt idx="5">
                  <c:v>40.340000000000003</c:v>
                </c:pt>
                <c:pt idx="6">
                  <c:v>40.130000000000003</c:v>
                </c:pt>
                <c:pt idx="7">
                  <c:v>40.020000000000003</c:v>
                </c:pt>
                <c:pt idx="8">
                  <c:v>39.78</c:v>
                </c:pt>
                <c:pt idx="9">
                  <c:v>40.17</c:v>
                </c:pt>
                <c:pt idx="10">
                  <c:v>39.96</c:v>
                </c:pt>
                <c:pt idx="11">
                  <c:v>40.1</c:v>
                </c:pt>
                <c:pt idx="12">
                  <c:v>40.15</c:v>
                </c:pt>
                <c:pt idx="13">
                  <c:v>39.909999999999997</c:v>
                </c:pt>
                <c:pt idx="14">
                  <c:v>39.9</c:v>
                </c:pt>
                <c:pt idx="15">
                  <c:v>40.020000000000003</c:v>
                </c:pt>
                <c:pt idx="16">
                  <c:v>39.85</c:v>
                </c:pt>
                <c:pt idx="17">
                  <c:v>40.4</c:v>
                </c:pt>
                <c:pt idx="18">
                  <c:v>40.11</c:v>
                </c:pt>
                <c:pt idx="19">
                  <c:v>40</c:v>
                </c:pt>
                <c:pt idx="20">
                  <c:v>39.96</c:v>
                </c:pt>
                <c:pt idx="21">
                  <c:v>40.07</c:v>
                </c:pt>
                <c:pt idx="22">
                  <c:v>39.94</c:v>
                </c:pt>
                <c:pt idx="23">
                  <c:v>40.11</c:v>
                </c:pt>
                <c:pt idx="24">
                  <c:v>39.880000000000003</c:v>
                </c:pt>
                <c:pt idx="25">
                  <c:v>39.96</c:v>
                </c:pt>
                <c:pt idx="26">
                  <c:v>39.770000000000003</c:v>
                </c:pt>
                <c:pt idx="27">
                  <c:v>40.49</c:v>
                </c:pt>
                <c:pt idx="28">
                  <c:v>40.61</c:v>
                </c:pt>
              </c:numCache>
            </c:numRef>
          </c:val>
        </c:ser>
        <c:marker val="1"/>
        <c:axId val="141322112"/>
        <c:axId val="141323648"/>
      </c:lineChart>
      <c:catAx>
        <c:axId val="141322112"/>
        <c:scaling>
          <c:orientation val="minMax"/>
        </c:scaling>
        <c:axPos val="b"/>
        <c:numFmt formatCode="General" sourceLinked="1"/>
        <c:majorTickMark val="none"/>
        <c:tickLblPos val="nextTo"/>
        <c:crossAx val="141323648"/>
        <c:crosses val="autoZero"/>
        <c:auto val="1"/>
        <c:lblAlgn val="ctr"/>
        <c:lblOffset val="100"/>
      </c:catAx>
      <c:valAx>
        <c:axId val="141323648"/>
        <c:scaling>
          <c:orientation val="minMax"/>
          <c:max val="45"/>
          <c:min val="39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41322112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362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NSJ!$C$18</c:f>
              <c:strCache>
                <c:ptCount val="1"/>
                <c:pt idx="0">
                  <c:v>Ткаченко Кирилл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NSJ!$B$19:$B$82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NSJ!$C$19:$C$82</c:f>
              <c:numCache>
                <c:formatCode>0.00</c:formatCode>
                <c:ptCount val="64"/>
                <c:pt idx="0">
                  <c:v>47.81</c:v>
                </c:pt>
                <c:pt idx="1">
                  <c:v>43.78</c:v>
                </c:pt>
                <c:pt idx="2">
                  <c:v>44.23</c:v>
                </c:pt>
                <c:pt idx="3">
                  <c:v>43.34</c:v>
                </c:pt>
                <c:pt idx="4">
                  <c:v>43.39</c:v>
                </c:pt>
                <c:pt idx="5">
                  <c:v>44</c:v>
                </c:pt>
                <c:pt idx="6">
                  <c:v>44.51</c:v>
                </c:pt>
                <c:pt idx="7">
                  <c:v>43.48</c:v>
                </c:pt>
                <c:pt idx="8">
                  <c:v>42.67</c:v>
                </c:pt>
                <c:pt idx="9">
                  <c:v>42.79</c:v>
                </c:pt>
                <c:pt idx="10">
                  <c:v>42.86</c:v>
                </c:pt>
                <c:pt idx="11">
                  <c:v>42.75</c:v>
                </c:pt>
                <c:pt idx="12">
                  <c:v>42.29</c:v>
                </c:pt>
                <c:pt idx="13">
                  <c:v>42.35</c:v>
                </c:pt>
                <c:pt idx="14">
                  <c:v>42.38</c:v>
                </c:pt>
                <c:pt idx="15">
                  <c:v>42.97</c:v>
                </c:pt>
                <c:pt idx="16">
                  <c:v>41.99</c:v>
                </c:pt>
                <c:pt idx="17">
                  <c:v>41.99</c:v>
                </c:pt>
                <c:pt idx="18">
                  <c:v>42.27</c:v>
                </c:pt>
                <c:pt idx="19">
                  <c:v>41.37</c:v>
                </c:pt>
                <c:pt idx="20">
                  <c:v>41.8</c:v>
                </c:pt>
                <c:pt idx="21">
                  <c:v>41.36</c:v>
                </c:pt>
                <c:pt idx="22">
                  <c:v>41.04</c:v>
                </c:pt>
                <c:pt idx="23">
                  <c:v>41.31</c:v>
                </c:pt>
                <c:pt idx="24">
                  <c:v>41.41</c:v>
                </c:pt>
                <c:pt idx="25">
                  <c:v>41.17</c:v>
                </c:pt>
                <c:pt idx="26">
                  <c:v>40.729999999999997</c:v>
                </c:pt>
                <c:pt idx="27">
                  <c:v>41.68</c:v>
                </c:pt>
                <c:pt idx="28">
                  <c:v>41.54</c:v>
                </c:pt>
                <c:pt idx="29">
                  <c:v>40.89</c:v>
                </c:pt>
                <c:pt idx="30">
                  <c:v>41.04</c:v>
                </c:pt>
                <c:pt idx="31">
                  <c:v>40.880000000000003</c:v>
                </c:pt>
                <c:pt idx="32">
                  <c:v>40.950000000000003</c:v>
                </c:pt>
                <c:pt idx="33">
                  <c:v>40.76</c:v>
                </c:pt>
                <c:pt idx="34">
                  <c:v>40.74</c:v>
                </c:pt>
                <c:pt idx="35">
                  <c:v>40.729999999999997</c:v>
                </c:pt>
                <c:pt idx="36">
                  <c:v>40.5</c:v>
                </c:pt>
                <c:pt idx="37">
                  <c:v>40.57</c:v>
                </c:pt>
                <c:pt idx="38">
                  <c:v>40.380000000000003</c:v>
                </c:pt>
                <c:pt idx="39">
                  <c:v>40.58</c:v>
                </c:pt>
                <c:pt idx="40">
                  <c:v>40.299999999999997</c:v>
                </c:pt>
                <c:pt idx="41">
                  <c:v>40.32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NSJ!$D$18</c:f>
              <c:strCache>
                <c:ptCount val="1"/>
                <c:pt idx="0">
                  <c:v>Мифтахутдинов Ильяс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NSJ!$B$19:$B$82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NSJ!$D$19:$D$82</c:f>
              <c:numCache>
                <c:formatCode>0.00</c:formatCode>
                <c:ptCount val="64"/>
                <c:pt idx="0">
                  <c:v>41.9</c:v>
                </c:pt>
                <c:pt idx="1">
                  <c:v>42.9</c:v>
                </c:pt>
                <c:pt idx="2">
                  <c:v>40.82</c:v>
                </c:pt>
                <c:pt idx="3">
                  <c:v>40.67</c:v>
                </c:pt>
                <c:pt idx="4">
                  <c:v>40.71</c:v>
                </c:pt>
                <c:pt idx="5">
                  <c:v>40.47</c:v>
                </c:pt>
                <c:pt idx="6">
                  <c:v>40.630000000000003</c:v>
                </c:pt>
                <c:pt idx="7">
                  <c:v>40.24</c:v>
                </c:pt>
                <c:pt idx="8">
                  <c:v>40.35</c:v>
                </c:pt>
                <c:pt idx="9">
                  <c:v>40.159999999999997</c:v>
                </c:pt>
                <c:pt idx="10">
                  <c:v>40.049999999999997</c:v>
                </c:pt>
                <c:pt idx="11">
                  <c:v>40.07</c:v>
                </c:pt>
                <c:pt idx="12">
                  <c:v>39.880000000000003</c:v>
                </c:pt>
                <c:pt idx="13">
                  <c:v>40.22</c:v>
                </c:pt>
                <c:pt idx="14">
                  <c:v>40.01</c:v>
                </c:pt>
                <c:pt idx="15">
                  <c:v>40.32</c:v>
                </c:pt>
                <c:pt idx="16">
                  <c:v>39.85</c:v>
                </c:pt>
                <c:pt idx="17">
                  <c:v>40.06</c:v>
                </c:pt>
                <c:pt idx="18">
                  <c:v>40.32</c:v>
                </c:pt>
                <c:pt idx="19">
                  <c:v>40.229999999999997</c:v>
                </c:pt>
                <c:pt idx="20">
                  <c:v>40.270000000000003</c:v>
                </c:pt>
                <c:pt idx="21">
                  <c:v>40.340000000000003</c:v>
                </c:pt>
                <c:pt idx="22">
                  <c:v>40.520000000000003</c:v>
                </c:pt>
                <c:pt idx="23">
                  <c:v>40.11</c:v>
                </c:pt>
                <c:pt idx="24">
                  <c:v>39.89</c:v>
                </c:pt>
                <c:pt idx="25">
                  <c:v>40.36</c:v>
                </c:pt>
                <c:pt idx="26">
                  <c:v>39.99</c:v>
                </c:pt>
                <c:pt idx="27">
                  <c:v>40.33</c:v>
                </c:pt>
                <c:pt idx="28">
                  <c:v>40.21</c:v>
                </c:pt>
                <c:pt idx="29">
                  <c:v>40.200000000000003</c:v>
                </c:pt>
                <c:pt idx="30">
                  <c:v>40</c:v>
                </c:pt>
                <c:pt idx="31">
                  <c:v>40.159999999999997</c:v>
                </c:pt>
                <c:pt idx="32">
                  <c:v>40.46</c:v>
                </c:pt>
                <c:pt idx="33">
                  <c:v>40.19</c:v>
                </c:pt>
                <c:pt idx="34">
                  <c:v>40.07</c:v>
                </c:pt>
                <c:pt idx="35">
                  <c:v>40.18</c:v>
                </c:pt>
                <c:pt idx="36">
                  <c:v>40.090000000000003</c:v>
                </c:pt>
                <c:pt idx="37">
                  <c:v>39.94</c:v>
                </c:pt>
                <c:pt idx="38">
                  <c:v>39.85</c:v>
                </c:pt>
                <c:pt idx="39">
                  <c:v>40.04</c:v>
                </c:pt>
                <c:pt idx="40">
                  <c:v>40.090000000000003</c:v>
                </c:pt>
                <c:pt idx="41">
                  <c:v>40.049999999999997</c:v>
                </c:pt>
                <c:pt idx="42">
                  <c:v>39.97</c:v>
                </c:pt>
                <c:pt idx="43">
                  <c:v>40.020000000000003</c:v>
                </c:pt>
                <c:pt idx="44">
                  <c:v>40.270000000000003</c:v>
                </c:pt>
                <c:pt idx="45">
                  <c:v>40.25</c:v>
                </c:pt>
                <c:pt idx="46">
                  <c:v>39.92</c:v>
                </c:pt>
                <c:pt idx="47">
                  <c:v>40.130000000000003</c:v>
                </c:pt>
                <c:pt idx="48">
                  <c:v>40.18</c:v>
                </c:pt>
                <c:pt idx="49">
                  <c:v>40.15</c:v>
                </c:pt>
                <c:pt idx="50">
                  <c:v>40.03</c:v>
                </c:pt>
                <c:pt idx="51">
                  <c:v>39.92</c:v>
                </c:pt>
                <c:pt idx="52">
                  <c:v>40.049999999999997</c:v>
                </c:pt>
                <c:pt idx="53">
                  <c:v>40.049999999999997</c:v>
                </c:pt>
                <c:pt idx="54">
                  <c:v>40.15</c:v>
                </c:pt>
                <c:pt idx="55">
                  <c:v>40.119999999999997</c:v>
                </c:pt>
                <c:pt idx="56">
                  <c:v>40.17</c:v>
                </c:pt>
                <c:pt idx="57" formatCode="General">
                  <c:v>40.03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NSJ!$E$18</c:f>
              <c:strCache>
                <c:ptCount val="1"/>
                <c:pt idx="0">
                  <c:v>Ткаченко Кирилл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NSJ!$B$19:$B$82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NSJ!$E$19:$E$82</c:f>
              <c:numCache>
                <c:formatCode>0.00</c:formatCode>
                <c:ptCount val="64"/>
                <c:pt idx="0">
                  <c:v>41.86</c:v>
                </c:pt>
                <c:pt idx="1">
                  <c:v>40.6</c:v>
                </c:pt>
                <c:pt idx="2">
                  <c:v>40.35</c:v>
                </c:pt>
                <c:pt idx="3">
                  <c:v>40.270000000000003</c:v>
                </c:pt>
                <c:pt idx="4">
                  <c:v>40.24</c:v>
                </c:pt>
                <c:pt idx="5">
                  <c:v>40.74</c:v>
                </c:pt>
                <c:pt idx="6">
                  <c:v>40.31</c:v>
                </c:pt>
                <c:pt idx="7">
                  <c:v>40.22</c:v>
                </c:pt>
                <c:pt idx="8">
                  <c:v>40.049999999999997</c:v>
                </c:pt>
                <c:pt idx="9">
                  <c:v>40.06</c:v>
                </c:pt>
                <c:pt idx="10">
                  <c:v>40.119999999999997</c:v>
                </c:pt>
                <c:pt idx="11">
                  <c:v>40.28</c:v>
                </c:pt>
                <c:pt idx="12">
                  <c:v>40.26</c:v>
                </c:pt>
                <c:pt idx="13">
                  <c:v>39.9</c:v>
                </c:pt>
                <c:pt idx="14">
                  <c:v>40.340000000000003</c:v>
                </c:pt>
                <c:pt idx="15">
                  <c:v>40.130000000000003</c:v>
                </c:pt>
                <c:pt idx="16">
                  <c:v>40.200000000000003</c:v>
                </c:pt>
                <c:pt idx="17">
                  <c:v>40.31</c:v>
                </c:pt>
                <c:pt idx="18">
                  <c:v>40.090000000000003</c:v>
                </c:pt>
                <c:pt idx="19">
                  <c:v>40.22</c:v>
                </c:pt>
                <c:pt idx="20">
                  <c:v>40.130000000000003</c:v>
                </c:pt>
                <c:pt idx="21">
                  <c:v>40.18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NSJ!$F$18</c:f>
              <c:strCache>
                <c:ptCount val="1"/>
                <c:pt idx="0">
                  <c:v>Мифтахутдинов Ильяс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NSJ!$B$19:$B$82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NSJ!$F$19:$F$82</c:f>
              <c:numCache>
                <c:formatCode>0.00</c:formatCode>
                <c:ptCount val="64"/>
                <c:pt idx="0">
                  <c:v>42.56</c:v>
                </c:pt>
                <c:pt idx="1">
                  <c:v>40.770000000000003</c:v>
                </c:pt>
                <c:pt idx="2">
                  <c:v>40.950000000000003</c:v>
                </c:pt>
                <c:pt idx="3">
                  <c:v>40.409999999999997</c:v>
                </c:pt>
                <c:pt idx="4">
                  <c:v>40.71</c:v>
                </c:pt>
                <c:pt idx="5">
                  <c:v>40.42</c:v>
                </c:pt>
                <c:pt idx="6">
                  <c:v>40.659999999999997</c:v>
                </c:pt>
                <c:pt idx="7">
                  <c:v>40.51</c:v>
                </c:pt>
                <c:pt idx="8">
                  <c:v>40.72</c:v>
                </c:pt>
                <c:pt idx="9">
                  <c:v>40.6</c:v>
                </c:pt>
                <c:pt idx="10">
                  <c:v>40.92</c:v>
                </c:pt>
                <c:pt idx="11">
                  <c:v>40.22</c:v>
                </c:pt>
                <c:pt idx="12">
                  <c:v>40.47</c:v>
                </c:pt>
                <c:pt idx="13">
                  <c:v>40.51</c:v>
                </c:pt>
                <c:pt idx="14">
                  <c:v>40.380000000000003</c:v>
                </c:pt>
                <c:pt idx="15">
                  <c:v>40.47</c:v>
                </c:pt>
                <c:pt idx="16">
                  <c:v>40.43</c:v>
                </c:pt>
                <c:pt idx="17">
                  <c:v>41.3</c:v>
                </c:pt>
                <c:pt idx="18">
                  <c:v>40.520000000000003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NSJ!$G$18</c:f>
              <c:strCache>
                <c:ptCount val="1"/>
                <c:pt idx="0">
                  <c:v>Мифтахутдинов Ильяс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NSJ!$B$19:$B$82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NSJ!$G$19:$G$82</c:f>
              <c:numCache>
                <c:formatCode>0.00</c:formatCode>
                <c:ptCount val="64"/>
                <c:pt idx="0">
                  <c:v>42.95</c:v>
                </c:pt>
                <c:pt idx="1">
                  <c:v>40.93</c:v>
                </c:pt>
                <c:pt idx="2">
                  <c:v>40.67</c:v>
                </c:pt>
                <c:pt idx="3">
                  <c:v>40.35</c:v>
                </c:pt>
                <c:pt idx="4">
                  <c:v>40.78</c:v>
                </c:pt>
                <c:pt idx="5">
                  <c:v>40.26</c:v>
                </c:pt>
                <c:pt idx="6">
                  <c:v>40.1</c:v>
                </c:pt>
                <c:pt idx="7">
                  <c:v>40.32</c:v>
                </c:pt>
                <c:pt idx="8">
                  <c:v>40.64</c:v>
                </c:pt>
                <c:pt idx="9">
                  <c:v>40.15</c:v>
                </c:pt>
                <c:pt idx="10">
                  <c:v>40.35</c:v>
                </c:pt>
                <c:pt idx="11">
                  <c:v>40.44</c:v>
                </c:pt>
                <c:pt idx="12">
                  <c:v>40.380000000000003</c:v>
                </c:pt>
                <c:pt idx="13">
                  <c:v>40.51</c:v>
                </c:pt>
                <c:pt idx="14">
                  <c:v>40.49</c:v>
                </c:pt>
                <c:pt idx="15">
                  <c:v>40.770000000000003</c:v>
                </c:pt>
                <c:pt idx="16">
                  <c:v>40.590000000000003</c:v>
                </c:pt>
                <c:pt idx="17">
                  <c:v>40.17</c:v>
                </c:pt>
                <c:pt idx="18">
                  <c:v>40.14</c:v>
                </c:pt>
                <c:pt idx="19">
                  <c:v>40.6</c:v>
                </c:pt>
                <c:pt idx="20">
                  <c:v>40.81</c:v>
                </c:pt>
                <c:pt idx="21">
                  <c:v>40.28</c:v>
                </c:pt>
                <c:pt idx="22">
                  <c:v>40.25</c:v>
                </c:pt>
                <c:pt idx="23">
                  <c:v>40.39</c:v>
                </c:pt>
                <c:pt idx="24">
                  <c:v>40.36</c:v>
                </c:pt>
                <c:pt idx="25">
                  <c:v>40.24</c:v>
                </c:pt>
                <c:pt idx="26">
                  <c:v>41.7</c:v>
                </c:pt>
                <c:pt idx="27">
                  <c:v>40.35</c:v>
                </c:pt>
                <c:pt idx="28">
                  <c:v>40.200000000000003</c:v>
                </c:pt>
                <c:pt idx="29">
                  <c:v>40.56</c:v>
                </c:pt>
                <c:pt idx="30">
                  <c:v>40.19</c:v>
                </c:pt>
                <c:pt idx="31">
                  <c:v>40.43</c:v>
                </c:pt>
                <c:pt idx="32">
                  <c:v>40.83</c:v>
                </c:pt>
                <c:pt idx="33">
                  <c:v>40.479999999999997</c:v>
                </c:pt>
                <c:pt idx="34">
                  <c:v>40.450000000000003</c:v>
                </c:pt>
                <c:pt idx="35">
                  <c:v>40.06</c:v>
                </c:pt>
                <c:pt idx="36">
                  <c:v>40.22</c:v>
                </c:pt>
                <c:pt idx="37">
                  <c:v>40.6</c:v>
                </c:pt>
                <c:pt idx="38">
                  <c:v>40.44</c:v>
                </c:pt>
                <c:pt idx="39">
                  <c:v>40.700000000000003</c:v>
                </c:pt>
                <c:pt idx="40">
                  <c:v>40.44</c:v>
                </c:pt>
                <c:pt idx="41">
                  <c:v>40.53</c:v>
                </c:pt>
                <c:pt idx="42">
                  <c:v>40.24</c:v>
                </c:pt>
                <c:pt idx="43">
                  <c:v>40.53</c:v>
                </c:pt>
              </c:numCache>
            </c:numRef>
          </c:val>
        </c:ser>
        <c:ser>
          <c:idx val="5"/>
          <c:order val="5"/>
          <c:tx>
            <c:strRef>
              <c:f>NSJ!$H$18</c:f>
              <c:strCache>
                <c:ptCount val="1"/>
                <c:pt idx="0">
                  <c:v>Ткаченко Кирилл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NSJ!$B$19:$B$82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NSJ!$H$19:$H$82</c:f>
              <c:numCache>
                <c:formatCode>0.00</c:formatCode>
                <c:ptCount val="64"/>
                <c:pt idx="0">
                  <c:v>42.15</c:v>
                </c:pt>
                <c:pt idx="1">
                  <c:v>40.74</c:v>
                </c:pt>
                <c:pt idx="2">
                  <c:v>40.619999999999997</c:v>
                </c:pt>
                <c:pt idx="3">
                  <c:v>40.15</c:v>
                </c:pt>
                <c:pt idx="4">
                  <c:v>40.51</c:v>
                </c:pt>
                <c:pt idx="5">
                  <c:v>40.92</c:v>
                </c:pt>
                <c:pt idx="6">
                  <c:v>41.48</c:v>
                </c:pt>
                <c:pt idx="7">
                  <c:v>40.43</c:v>
                </c:pt>
                <c:pt idx="8">
                  <c:v>40.33</c:v>
                </c:pt>
                <c:pt idx="9">
                  <c:v>40</c:v>
                </c:pt>
                <c:pt idx="10">
                  <c:v>40.520000000000003</c:v>
                </c:pt>
                <c:pt idx="11">
                  <c:v>40.4</c:v>
                </c:pt>
                <c:pt idx="12">
                  <c:v>40.380000000000003</c:v>
                </c:pt>
                <c:pt idx="13">
                  <c:v>40.39</c:v>
                </c:pt>
                <c:pt idx="14">
                  <c:v>40.31</c:v>
                </c:pt>
                <c:pt idx="15">
                  <c:v>40.22</c:v>
                </c:pt>
                <c:pt idx="16">
                  <c:v>40.08</c:v>
                </c:pt>
                <c:pt idx="17">
                  <c:v>40.21</c:v>
                </c:pt>
                <c:pt idx="18">
                  <c:v>40.99</c:v>
                </c:pt>
                <c:pt idx="19">
                  <c:v>40.83</c:v>
                </c:pt>
                <c:pt idx="20">
                  <c:v>40.11</c:v>
                </c:pt>
                <c:pt idx="21">
                  <c:v>40.18</c:v>
                </c:pt>
                <c:pt idx="22">
                  <c:v>40.32</c:v>
                </c:pt>
                <c:pt idx="23">
                  <c:v>40.21</c:v>
                </c:pt>
                <c:pt idx="24">
                  <c:v>40.26</c:v>
                </c:pt>
                <c:pt idx="25">
                  <c:v>40.11</c:v>
                </c:pt>
                <c:pt idx="26">
                  <c:v>40.44</c:v>
                </c:pt>
                <c:pt idx="27">
                  <c:v>40.549999999999997</c:v>
                </c:pt>
                <c:pt idx="28">
                  <c:v>40.18</c:v>
                </c:pt>
                <c:pt idx="29">
                  <c:v>40.130000000000003</c:v>
                </c:pt>
                <c:pt idx="30">
                  <c:v>40.36</c:v>
                </c:pt>
                <c:pt idx="31">
                  <c:v>40.17</c:v>
                </c:pt>
                <c:pt idx="32">
                  <c:v>40.270000000000003</c:v>
                </c:pt>
                <c:pt idx="33">
                  <c:v>40.18</c:v>
                </c:pt>
                <c:pt idx="34">
                  <c:v>40.1</c:v>
                </c:pt>
                <c:pt idx="35">
                  <c:v>40.29</c:v>
                </c:pt>
                <c:pt idx="36">
                  <c:v>39.97</c:v>
                </c:pt>
                <c:pt idx="37">
                  <c:v>40.020000000000003</c:v>
                </c:pt>
                <c:pt idx="38">
                  <c:v>40.24</c:v>
                </c:pt>
                <c:pt idx="39">
                  <c:v>40.14</c:v>
                </c:pt>
                <c:pt idx="40">
                  <c:v>40.24</c:v>
                </c:pt>
                <c:pt idx="41">
                  <c:v>40.340000000000003</c:v>
                </c:pt>
                <c:pt idx="42">
                  <c:v>39.94</c:v>
                </c:pt>
                <c:pt idx="43">
                  <c:v>40.15</c:v>
                </c:pt>
                <c:pt idx="44">
                  <c:v>40.590000000000003</c:v>
                </c:pt>
                <c:pt idx="45">
                  <c:v>40.450000000000003</c:v>
                </c:pt>
                <c:pt idx="46">
                  <c:v>40.21</c:v>
                </c:pt>
                <c:pt idx="47">
                  <c:v>40.06</c:v>
                </c:pt>
                <c:pt idx="48">
                  <c:v>40.020000000000003</c:v>
                </c:pt>
                <c:pt idx="49">
                  <c:v>40.340000000000003</c:v>
                </c:pt>
                <c:pt idx="50">
                  <c:v>40.880000000000003</c:v>
                </c:pt>
                <c:pt idx="51">
                  <c:v>40.21</c:v>
                </c:pt>
                <c:pt idx="52">
                  <c:v>43.85</c:v>
                </c:pt>
                <c:pt idx="53">
                  <c:v>40.46</c:v>
                </c:pt>
                <c:pt idx="54">
                  <c:v>40.18</c:v>
                </c:pt>
                <c:pt idx="55">
                  <c:v>40.36</c:v>
                </c:pt>
                <c:pt idx="56">
                  <c:v>40.15</c:v>
                </c:pt>
                <c:pt idx="57" formatCode="General">
                  <c:v>40.4</c:v>
                </c:pt>
                <c:pt idx="58" formatCode="General">
                  <c:v>40.31</c:v>
                </c:pt>
                <c:pt idx="59" formatCode="General">
                  <c:v>40.07</c:v>
                </c:pt>
                <c:pt idx="60" formatCode="General">
                  <c:v>40.26</c:v>
                </c:pt>
                <c:pt idx="61" formatCode="General">
                  <c:v>40.049999999999997</c:v>
                </c:pt>
                <c:pt idx="62" formatCode="General">
                  <c:v>40.130000000000003</c:v>
                </c:pt>
                <c:pt idx="63" formatCode="General">
                  <c:v>40.090000000000003</c:v>
                </c:pt>
              </c:numCache>
            </c:numRef>
          </c:val>
        </c:ser>
        <c:marker val="1"/>
        <c:axId val="145622528"/>
        <c:axId val="145624064"/>
      </c:lineChart>
      <c:catAx>
        <c:axId val="145622528"/>
        <c:scaling>
          <c:orientation val="minMax"/>
        </c:scaling>
        <c:axPos val="b"/>
        <c:numFmt formatCode="General" sourceLinked="1"/>
        <c:majorTickMark val="none"/>
        <c:tickLblPos val="nextTo"/>
        <c:crossAx val="145624064"/>
        <c:crosses val="autoZero"/>
        <c:auto val="1"/>
        <c:lblAlgn val="ctr"/>
        <c:lblOffset val="100"/>
      </c:catAx>
      <c:valAx>
        <c:axId val="145624064"/>
        <c:scaling>
          <c:orientation val="minMax"/>
          <c:max val="45"/>
          <c:min val="39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45622528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351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Flash!$C$19</c:f>
              <c:strCache>
                <c:ptCount val="1"/>
                <c:pt idx="0">
                  <c:v>Лихошерст Алексей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Flash!$B$20:$B$79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Flash!$C$20:$C$79</c:f>
              <c:numCache>
                <c:formatCode>0.00</c:formatCode>
                <c:ptCount val="60"/>
                <c:pt idx="0">
                  <c:v>44.82</c:v>
                </c:pt>
                <c:pt idx="1">
                  <c:v>43.42</c:v>
                </c:pt>
                <c:pt idx="2">
                  <c:v>46.29</c:v>
                </c:pt>
                <c:pt idx="3">
                  <c:v>43.18</c:v>
                </c:pt>
                <c:pt idx="4">
                  <c:v>43.05</c:v>
                </c:pt>
                <c:pt idx="5">
                  <c:v>44.09</c:v>
                </c:pt>
                <c:pt idx="6">
                  <c:v>46.23</c:v>
                </c:pt>
                <c:pt idx="7">
                  <c:v>43.2</c:v>
                </c:pt>
                <c:pt idx="8">
                  <c:v>42.72</c:v>
                </c:pt>
                <c:pt idx="9">
                  <c:v>42.74</c:v>
                </c:pt>
                <c:pt idx="10">
                  <c:v>43.1</c:v>
                </c:pt>
                <c:pt idx="11">
                  <c:v>42.67</c:v>
                </c:pt>
                <c:pt idx="12">
                  <c:v>42.75</c:v>
                </c:pt>
                <c:pt idx="13">
                  <c:v>41.91</c:v>
                </c:pt>
                <c:pt idx="14">
                  <c:v>42.27</c:v>
                </c:pt>
                <c:pt idx="15">
                  <c:v>42.94</c:v>
                </c:pt>
                <c:pt idx="16">
                  <c:v>42.61</c:v>
                </c:pt>
                <c:pt idx="17">
                  <c:v>41.68</c:v>
                </c:pt>
                <c:pt idx="18">
                  <c:v>42.33</c:v>
                </c:pt>
                <c:pt idx="19">
                  <c:v>41.75</c:v>
                </c:pt>
                <c:pt idx="20">
                  <c:v>41.51</c:v>
                </c:pt>
                <c:pt idx="21">
                  <c:v>41.12</c:v>
                </c:pt>
                <c:pt idx="22">
                  <c:v>41.61</c:v>
                </c:pt>
                <c:pt idx="23">
                  <c:v>41.18</c:v>
                </c:pt>
                <c:pt idx="24">
                  <c:v>41.34</c:v>
                </c:pt>
                <c:pt idx="25">
                  <c:v>41.11</c:v>
                </c:pt>
                <c:pt idx="26">
                  <c:v>41.19</c:v>
                </c:pt>
                <c:pt idx="27">
                  <c:v>41.14</c:v>
                </c:pt>
                <c:pt idx="28">
                  <c:v>41.04</c:v>
                </c:pt>
                <c:pt idx="29">
                  <c:v>41</c:v>
                </c:pt>
                <c:pt idx="30">
                  <c:v>40.96</c:v>
                </c:pt>
                <c:pt idx="31">
                  <c:v>41.06</c:v>
                </c:pt>
                <c:pt idx="32">
                  <c:v>41.02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Flash!$D$19</c:f>
              <c:strCache>
                <c:ptCount val="1"/>
                <c:pt idx="0">
                  <c:v>Лихошерст Алексей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Flash!$B$20:$B$79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Flash!$D$20:$D$79</c:f>
              <c:numCache>
                <c:formatCode>0.00</c:formatCode>
                <c:ptCount val="60"/>
                <c:pt idx="0">
                  <c:v>44.2</c:v>
                </c:pt>
                <c:pt idx="1">
                  <c:v>41.67</c:v>
                </c:pt>
                <c:pt idx="2">
                  <c:v>41.02</c:v>
                </c:pt>
                <c:pt idx="3">
                  <c:v>42.59</c:v>
                </c:pt>
                <c:pt idx="4">
                  <c:v>43.02</c:v>
                </c:pt>
                <c:pt idx="5">
                  <c:v>41.7</c:v>
                </c:pt>
                <c:pt idx="6">
                  <c:v>113.86</c:v>
                </c:pt>
                <c:pt idx="7">
                  <c:v>42.4</c:v>
                </c:pt>
                <c:pt idx="8">
                  <c:v>41.43</c:v>
                </c:pt>
                <c:pt idx="9">
                  <c:v>41.42</c:v>
                </c:pt>
                <c:pt idx="10">
                  <c:v>41.25</c:v>
                </c:pt>
                <c:pt idx="11">
                  <c:v>40.85</c:v>
                </c:pt>
                <c:pt idx="12">
                  <c:v>40.82</c:v>
                </c:pt>
                <c:pt idx="13">
                  <c:v>40.78</c:v>
                </c:pt>
                <c:pt idx="14">
                  <c:v>40.78</c:v>
                </c:pt>
                <c:pt idx="15">
                  <c:v>41.43</c:v>
                </c:pt>
                <c:pt idx="16">
                  <c:v>40.950000000000003</c:v>
                </c:pt>
                <c:pt idx="17">
                  <c:v>40.520000000000003</c:v>
                </c:pt>
                <c:pt idx="18">
                  <c:v>40.51</c:v>
                </c:pt>
                <c:pt idx="19">
                  <c:v>40.479999999999997</c:v>
                </c:pt>
                <c:pt idx="20">
                  <c:v>40.42</c:v>
                </c:pt>
                <c:pt idx="21">
                  <c:v>40.51</c:v>
                </c:pt>
                <c:pt idx="22">
                  <c:v>41.03</c:v>
                </c:pt>
                <c:pt idx="23">
                  <c:v>40.68</c:v>
                </c:pt>
                <c:pt idx="24">
                  <c:v>41.81</c:v>
                </c:pt>
                <c:pt idx="25">
                  <c:v>40.630000000000003</c:v>
                </c:pt>
                <c:pt idx="26">
                  <c:v>40.74</c:v>
                </c:pt>
                <c:pt idx="27">
                  <c:v>40.75</c:v>
                </c:pt>
                <c:pt idx="28">
                  <c:v>40.450000000000003</c:v>
                </c:pt>
                <c:pt idx="29">
                  <c:v>41.04</c:v>
                </c:pt>
                <c:pt idx="30">
                  <c:v>40.229999999999997</c:v>
                </c:pt>
                <c:pt idx="31">
                  <c:v>40.65</c:v>
                </c:pt>
                <c:pt idx="32">
                  <c:v>40.49</c:v>
                </c:pt>
                <c:pt idx="33">
                  <c:v>40.369999999999997</c:v>
                </c:pt>
                <c:pt idx="34">
                  <c:v>40.520000000000003</c:v>
                </c:pt>
                <c:pt idx="35">
                  <c:v>40.49</c:v>
                </c:pt>
                <c:pt idx="36">
                  <c:v>40.479999999999997</c:v>
                </c:pt>
                <c:pt idx="37">
                  <c:v>40.369999999999997</c:v>
                </c:pt>
                <c:pt idx="38">
                  <c:v>40.47</c:v>
                </c:pt>
                <c:pt idx="39">
                  <c:v>40.36</c:v>
                </c:pt>
                <c:pt idx="40">
                  <c:v>40.450000000000003</c:v>
                </c:pt>
                <c:pt idx="41">
                  <c:v>40.22</c:v>
                </c:pt>
                <c:pt idx="42">
                  <c:v>40.46</c:v>
                </c:pt>
                <c:pt idx="43">
                  <c:v>40.270000000000003</c:v>
                </c:pt>
                <c:pt idx="44">
                  <c:v>40.29</c:v>
                </c:pt>
                <c:pt idx="45">
                  <c:v>41.17</c:v>
                </c:pt>
                <c:pt idx="46">
                  <c:v>40.32</c:v>
                </c:pt>
                <c:pt idx="47">
                  <c:v>41.15</c:v>
                </c:pt>
                <c:pt idx="48">
                  <c:v>40.22</c:v>
                </c:pt>
                <c:pt idx="49">
                  <c:v>40.26</c:v>
                </c:pt>
                <c:pt idx="50">
                  <c:v>40.299999999999997</c:v>
                </c:pt>
                <c:pt idx="51">
                  <c:v>40.53</c:v>
                </c:pt>
                <c:pt idx="52">
                  <c:v>40.450000000000003</c:v>
                </c:pt>
                <c:pt idx="53">
                  <c:v>40.880000000000003</c:v>
                </c:pt>
                <c:pt idx="54">
                  <c:v>40.520000000000003</c:v>
                </c:pt>
                <c:pt idx="55">
                  <c:v>40.4</c:v>
                </c:pt>
                <c:pt idx="56">
                  <c:v>40.880000000000003</c:v>
                </c:pt>
                <c:pt idx="57" formatCode="General">
                  <c:v>40.69</c:v>
                </c:pt>
                <c:pt idx="58" formatCode="General">
                  <c:v>40.270000000000003</c:v>
                </c:pt>
                <c:pt idx="59" formatCode="General">
                  <c:v>40.64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Flash!$E$19</c:f>
              <c:strCache>
                <c:ptCount val="1"/>
                <c:pt idx="0">
                  <c:v>Лихошерст Алексей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Flash!$B$20:$B$79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Flash!$E$20:$E$79</c:f>
              <c:numCache>
                <c:formatCode>0.00</c:formatCode>
                <c:ptCount val="60"/>
                <c:pt idx="0">
                  <c:v>44</c:v>
                </c:pt>
                <c:pt idx="1">
                  <c:v>41.52</c:v>
                </c:pt>
                <c:pt idx="2">
                  <c:v>41.23</c:v>
                </c:pt>
                <c:pt idx="3">
                  <c:v>41.62</c:v>
                </c:pt>
                <c:pt idx="4">
                  <c:v>40.94</c:v>
                </c:pt>
                <c:pt idx="5">
                  <c:v>40.99</c:v>
                </c:pt>
                <c:pt idx="6">
                  <c:v>40.700000000000003</c:v>
                </c:pt>
                <c:pt idx="7">
                  <c:v>40.78</c:v>
                </c:pt>
                <c:pt idx="8">
                  <c:v>40.74</c:v>
                </c:pt>
                <c:pt idx="9">
                  <c:v>40.98</c:v>
                </c:pt>
                <c:pt idx="10">
                  <c:v>41.81</c:v>
                </c:pt>
                <c:pt idx="11">
                  <c:v>40.76</c:v>
                </c:pt>
                <c:pt idx="12">
                  <c:v>40.83</c:v>
                </c:pt>
                <c:pt idx="13">
                  <c:v>40.630000000000003</c:v>
                </c:pt>
                <c:pt idx="14">
                  <c:v>40.96</c:v>
                </c:pt>
                <c:pt idx="15">
                  <c:v>41.87</c:v>
                </c:pt>
                <c:pt idx="16">
                  <c:v>40.83</c:v>
                </c:pt>
                <c:pt idx="17">
                  <c:v>40.74</c:v>
                </c:pt>
                <c:pt idx="18">
                  <c:v>40.79</c:v>
                </c:pt>
                <c:pt idx="19">
                  <c:v>41.07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Flash!$F$19</c:f>
              <c:strCache>
                <c:ptCount val="1"/>
                <c:pt idx="0">
                  <c:v>Загорулько Иван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Flash!$B$20:$B$79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Flash!$F$20:$F$79</c:f>
              <c:numCache>
                <c:formatCode>0.00</c:formatCode>
                <c:ptCount val="60"/>
                <c:pt idx="0">
                  <c:v>42.25</c:v>
                </c:pt>
                <c:pt idx="1">
                  <c:v>41.66</c:v>
                </c:pt>
                <c:pt idx="2">
                  <c:v>40.75</c:v>
                </c:pt>
                <c:pt idx="3">
                  <c:v>40.869999999999997</c:v>
                </c:pt>
                <c:pt idx="4">
                  <c:v>40.79</c:v>
                </c:pt>
                <c:pt idx="5">
                  <c:v>40.65</c:v>
                </c:pt>
                <c:pt idx="6">
                  <c:v>41.17</c:v>
                </c:pt>
                <c:pt idx="7">
                  <c:v>40.700000000000003</c:v>
                </c:pt>
                <c:pt idx="8">
                  <c:v>40.99</c:v>
                </c:pt>
                <c:pt idx="9">
                  <c:v>40.99</c:v>
                </c:pt>
                <c:pt idx="10">
                  <c:v>40.51</c:v>
                </c:pt>
                <c:pt idx="11">
                  <c:v>40.68</c:v>
                </c:pt>
                <c:pt idx="12">
                  <c:v>40.67</c:v>
                </c:pt>
                <c:pt idx="13">
                  <c:v>41.6</c:v>
                </c:pt>
                <c:pt idx="14">
                  <c:v>40.72</c:v>
                </c:pt>
                <c:pt idx="15">
                  <c:v>40.590000000000003</c:v>
                </c:pt>
                <c:pt idx="16">
                  <c:v>40.82</c:v>
                </c:pt>
                <c:pt idx="17">
                  <c:v>41.69</c:v>
                </c:pt>
                <c:pt idx="18">
                  <c:v>40.69</c:v>
                </c:pt>
                <c:pt idx="19">
                  <c:v>40.54</c:v>
                </c:pt>
                <c:pt idx="20">
                  <c:v>40.590000000000003</c:v>
                </c:pt>
                <c:pt idx="21">
                  <c:v>40.83</c:v>
                </c:pt>
                <c:pt idx="22">
                  <c:v>40.72</c:v>
                </c:pt>
                <c:pt idx="23">
                  <c:v>40.44</c:v>
                </c:pt>
                <c:pt idx="24">
                  <c:v>42.08</c:v>
                </c:pt>
                <c:pt idx="25">
                  <c:v>41.24</c:v>
                </c:pt>
                <c:pt idx="26">
                  <c:v>40.729999999999997</c:v>
                </c:pt>
                <c:pt idx="27">
                  <c:v>40.42</c:v>
                </c:pt>
                <c:pt idx="28">
                  <c:v>40.96</c:v>
                </c:pt>
                <c:pt idx="29">
                  <c:v>40.97</c:v>
                </c:pt>
                <c:pt idx="30">
                  <c:v>40.6</c:v>
                </c:pt>
                <c:pt idx="31">
                  <c:v>40.520000000000003</c:v>
                </c:pt>
                <c:pt idx="32">
                  <c:v>40.35</c:v>
                </c:pt>
                <c:pt idx="33">
                  <c:v>40.229999999999997</c:v>
                </c:pt>
                <c:pt idx="34">
                  <c:v>40.33</c:v>
                </c:pt>
                <c:pt idx="35">
                  <c:v>40.97</c:v>
                </c:pt>
                <c:pt idx="36">
                  <c:v>40.4</c:v>
                </c:pt>
                <c:pt idx="37">
                  <c:v>40.479999999999997</c:v>
                </c:pt>
                <c:pt idx="38">
                  <c:v>40.36</c:v>
                </c:pt>
                <c:pt idx="39">
                  <c:v>40.51</c:v>
                </c:pt>
                <c:pt idx="40">
                  <c:v>40.51</c:v>
                </c:pt>
                <c:pt idx="41">
                  <c:v>40.4</c:v>
                </c:pt>
                <c:pt idx="42">
                  <c:v>40.36</c:v>
                </c:pt>
                <c:pt idx="43">
                  <c:v>40.47</c:v>
                </c:pt>
                <c:pt idx="44">
                  <c:v>40.36</c:v>
                </c:pt>
                <c:pt idx="45">
                  <c:v>40.31</c:v>
                </c:pt>
                <c:pt idx="46">
                  <c:v>40.409999999999997</c:v>
                </c:pt>
                <c:pt idx="47">
                  <c:v>40.85</c:v>
                </c:pt>
                <c:pt idx="48">
                  <c:v>40.380000000000003</c:v>
                </c:pt>
                <c:pt idx="49">
                  <c:v>40.35</c:v>
                </c:pt>
                <c:pt idx="50">
                  <c:v>40.549999999999997</c:v>
                </c:pt>
                <c:pt idx="51">
                  <c:v>40.54</c:v>
                </c:pt>
                <c:pt idx="52">
                  <c:v>40.380000000000003</c:v>
                </c:pt>
                <c:pt idx="53">
                  <c:v>40.49</c:v>
                </c:pt>
                <c:pt idx="54">
                  <c:v>40.32</c:v>
                </c:pt>
                <c:pt idx="55">
                  <c:v>40.24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Flash!$G$19</c:f>
              <c:strCache>
                <c:ptCount val="1"/>
                <c:pt idx="0">
                  <c:v>Загорулько Иван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Flash!$B$20:$B$79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Flash!$G$20:$G$79</c:f>
              <c:numCache>
                <c:formatCode>0.00</c:formatCode>
                <c:ptCount val="60"/>
                <c:pt idx="0">
                  <c:v>42.89</c:v>
                </c:pt>
                <c:pt idx="1">
                  <c:v>41.47</c:v>
                </c:pt>
                <c:pt idx="2">
                  <c:v>42.15</c:v>
                </c:pt>
                <c:pt idx="3">
                  <c:v>41.63</c:v>
                </c:pt>
                <c:pt idx="4">
                  <c:v>41.34</c:v>
                </c:pt>
                <c:pt idx="5">
                  <c:v>41.71</c:v>
                </c:pt>
                <c:pt idx="6">
                  <c:v>41.3</c:v>
                </c:pt>
                <c:pt idx="7">
                  <c:v>42.14</c:v>
                </c:pt>
                <c:pt idx="8">
                  <c:v>42.29</c:v>
                </c:pt>
                <c:pt idx="9">
                  <c:v>41.05</c:v>
                </c:pt>
                <c:pt idx="10">
                  <c:v>41.42</c:v>
                </c:pt>
                <c:pt idx="11">
                  <c:v>41.37</c:v>
                </c:pt>
                <c:pt idx="12">
                  <c:v>42.25</c:v>
                </c:pt>
                <c:pt idx="13">
                  <c:v>44.59</c:v>
                </c:pt>
                <c:pt idx="14">
                  <c:v>41.73</c:v>
                </c:pt>
                <c:pt idx="15">
                  <c:v>41.4</c:v>
                </c:pt>
                <c:pt idx="16">
                  <c:v>41.77</c:v>
                </c:pt>
                <c:pt idx="17">
                  <c:v>41.38</c:v>
                </c:pt>
                <c:pt idx="18">
                  <c:v>41.33</c:v>
                </c:pt>
                <c:pt idx="19">
                  <c:v>41.51</c:v>
                </c:pt>
                <c:pt idx="20">
                  <c:v>42.44</c:v>
                </c:pt>
                <c:pt idx="21">
                  <c:v>41.1</c:v>
                </c:pt>
                <c:pt idx="22">
                  <c:v>41.64</c:v>
                </c:pt>
                <c:pt idx="23">
                  <c:v>43.3</c:v>
                </c:pt>
                <c:pt idx="24">
                  <c:v>41.45</c:v>
                </c:pt>
                <c:pt idx="25">
                  <c:v>41.25</c:v>
                </c:pt>
                <c:pt idx="26">
                  <c:v>41.19</c:v>
                </c:pt>
                <c:pt idx="27">
                  <c:v>41.16</c:v>
                </c:pt>
                <c:pt idx="28">
                  <c:v>41.94</c:v>
                </c:pt>
                <c:pt idx="29">
                  <c:v>41.13</c:v>
                </c:pt>
                <c:pt idx="30">
                  <c:v>41.04</c:v>
                </c:pt>
                <c:pt idx="31">
                  <c:v>41.19</c:v>
                </c:pt>
                <c:pt idx="32">
                  <c:v>41.27</c:v>
                </c:pt>
                <c:pt idx="33">
                  <c:v>41.47</c:v>
                </c:pt>
                <c:pt idx="34">
                  <c:v>41.38</c:v>
                </c:pt>
                <c:pt idx="35">
                  <c:v>41.99</c:v>
                </c:pt>
                <c:pt idx="36">
                  <c:v>41.39</c:v>
                </c:pt>
                <c:pt idx="37">
                  <c:v>41.29</c:v>
                </c:pt>
                <c:pt idx="38">
                  <c:v>41.21</c:v>
                </c:pt>
                <c:pt idx="39">
                  <c:v>41.44</c:v>
                </c:pt>
                <c:pt idx="40">
                  <c:v>41.14</c:v>
                </c:pt>
                <c:pt idx="41">
                  <c:v>41.19</c:v>
                </c:pt>
                <c:pt idx="42">
                  <c:v>41.59</c:v>
                </c:pt>
                <c:pt idx="43">
                  <c:v>41.07</c:v>
                </c:pt>
                <c:pt idx="44">
                  <c:v>41.19</c:v>
                </c:pt>
                <c:pt idx="45">
                  <c:v>41.34</c:v>
                </c:pt>
                <c:pt idx="46">
                  <c:v>42.41</c:v>
                </c:pt>
                <c:pt idx="47">
                  <c:v>41.44</c:v>
                </c:pt>
                <c:pt idx="48">
                  <c:v>41.28</c:v>
                </c:pt>
              </c:numCache>
            </c:numRef>
          </c:val>
        </c:ser>
        <c:ser>
          <c:idx val="5"/>
          <c:order val="5"/>
          <c:tx>
            <c:strRef>
              <c:f>Flash!$H$19</c:f>
              <c:strCache>
                <c:ptCount val="1"/>
                <c:pt idx="0">
                  <c:v>Загорулько Иван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Flash!$B$20:$B$79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Flash!$H$20:$H$79</c:f>
              <c:numCache>
                <c:formatCode>0.00</c:formatCode>
                <c:ptCount val="60"/>
                <c:pt idx="0">
                  <c:v>41.99</c:v>
                </c:pt>
                <c:pt idx="1">
                  <c:v>40.729999999999997</c:v>
                </c:pt>
                <c:pt idx="2">
                  <c:v>40.58</c:v>
                </c:pt>
                <c:pt idx="3">
                  <c:v>40.36</c:v>
                </c:pt>
                <c:pt idx="4">
                  <c:v>40.57</c:v>
                </c:pt>
                <c:pt idx="5">
                  <c:v>40.53</c:v>
                </c:pt>
                <c:pt idx="6">
                  <c:v>40.9</c:v>
                </c:pt>
                <c:pt idx="7">
                  <c:v>40.85</c:v>
                </c:pt>
                <c:pt idx="8">
                  <c:v>40.380000000000003</c:v>
                </c:pt>
                <c:pt idx="9">
                  <c:v>40.67</c:v>
                </c:pt>
                <c:pt idx="10">
                  <c:v>40.64</c:v>
                </c:pt>
                <c:pt idx="11">
                  <c:v>40.700000000000003</c:v>
                </c:pt>
                <c:pt idx="12">
                  <c:v>40.450000000000003</c:v>
                </c:pt>
                <c:pt idx="13">
                  <c:v>41.92</c:v>
                </c:pt>
                <c:pt idx="14">
                  <c:v>40.58</c:v>
                </c:pt>
                <c:pt idx="15">
                  <c:v>40.520000000000003</c:v>
                </c:pt>
                <c:pt idx="16">
                  <c:v>40.49</c:v>
                </c:pt>
                <c:pt idx="17">
                  <c:v>40.53</c:v>
                </c:pt>
                <c:pt idx="18">
                  <c:v>40.409999999999997</c:v>
                </c:pt>
                <c:pt idx="19">
                  <c:v>40.700000000000003</c:v>
                </c:pt>
                <c:pt idx="20">
                  <c:v>40.51</c:v>
                </c:pt>
                <c:pt idx="21">
                  <c:v>40.96</c:v>
                </c:pt>
                <c:pt idx="22">
                  <c:v>40.67</c:v>
                </c:pt>
                <c:pt idx="23">
                  <c:v>40.57</c:v>
                </c:pt>
                <c:pt idx="24">
                  <c:v>40.729999999999997</c:v>
                </c:pt>
                <c:pt idx="25">
                  <c:v>40.880000000000003</c:v>
                </c:pt>
                <c:pt idx="26">
                  <c:v>40.880000000000003</c:v>
                </c:pt>
                <c:pt idx="27">
                  <c:v>40.840000000000003</c:v>
                </c:pt>
                <c:pt idx="28">
                  <c:v>40.96</c:v>
                </c:pt>
              </c:numCache>
            </c:numRef>
          </c:val>
        </c:ser>
        <c:marker val="1"/>
        <c:axId val="133484544"/>
        <c:axId val="133486080"/>
      </c:lineChart>
      <c:catAx>
        <c:axId val="133484544"/>
        <c:scaling>
          <c:orientation val="minMax"/>
        </c:scaling>
        <c:axPos val="b"/>
        <c:numFmt formatCode="General" sourceLinked="1"/>
        <c:majorTickMark val="none"/>
        <c:tickLblPos val="nextTo"/>
        <c:crossAx val="133486080"/>
        <c:crosses val="autoZero"/>
        <c:auto val="1"/>
        <c:lblAlgn val="ctr"/>
        <c:lblOffset val="100"/>
      </c:catAx>
      <c:valAx>
        <c:axId val="133486080"/>
        <c:scaling>
          <c:orientation val="minMax"/>
          <c:max val="46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33484544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18</xdr:row>
      <xdr:rowOff>21166</xdr:rowOff>
    </xdr:from>
    <xdr:to>
      <xdr:col>21</xdr:col>
      <xdr:colOff>99483</xdr:colOff>
      <xdr:row>46</xdr:row>
      <xdr:rowOff>59266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18</xdr:row>
      <xdr:rowOff>21166</xdr:rowOff>
    </xdr:from>
    <xdr:to>
      <xdr:col>21</xdr:col>
      <xdr:colOff>99483</xdr:colOff>
      <xdr:row>46</xdr:row>
      <xdr:rowOff>59266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45508</xdr:colOff>
      <xdr:row>18</xdr:row>
      <xdr:rowOff>31749</xdr:rowOff>
    </xdr:from>
    <xdr:to>
      <xdr:col>20</xdr:col>
      <xdr:colOff>575733</xdr:colOff>
      <xdr:row>46</xdr:row>
      <xdr:rowOff>80432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19</xdr:row>
      <xdr:rowOff>21166</xdr:rowOff>
    </xdr:from>
    <xdr:to>
      <xdr:col>21</xdr:col>
      <xdr:colOff>99483</xdr:colOff>
      <xdr:row>47</xdr:row>
      <xdr:rowOff>59266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17</xdr:row>
      <xdr:rowOff>21166</xdr:rowOff>
    </xdr:from>
    <xdr:to>
      <xdr:col>21</xdr:col>
      <xdr:colOff>99483</xdr:colOff>
      <xdr:row>45</xdr:row>
      <xdr:rowOff>59266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17</xdr:row>
      <xdr:rowOff>21166</xdr:rowOff>
    </xdr:from>
    <xdr:to>
      <xdr:col>21</xdr:col>
      <xdr:colOff>99483</xdr:colOff>
      <xdr:row>45</xdr:row>
      <xdr:rowOff>59266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18</xdr:row>
      <xdr:rowOff>21166</xdr:rowOff>
    </xdr:from>
    <xdr:to>
      <xdr:col>21</xdr:col>
      <xdr:colOff>99483</xdr:colOff>
      <xdr:row>46</xdr:row>
      <xdr:rowOff>59266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B12" sqref="B12"/>
    </sheetView>
  </sheetViews>
  <sheetFormatPr defaultColWidth="8.85546875" defaultRowHeight="15"/>
  <cols>
    <col min="1" max="1" width="8.85546875" style="2"/>
    <col min="2" max="2" width="27.5703125" style="2" customWidth="1"/>
    <col min="3" max="3" width="7.140625" style="2" customWidth="1"/>
    <col min="4" max="4" width="11.42578125" style="2" customWidth="1"/>
    <col min="5" max="5" width="7" style="2" customWidth="1"/>
    <col min="6" max="6" width="10.42578125" style="2" customWidth="1"/>
    <col min="7" max="7" width="17" style="2" customWidth="1"/>
    <col min="8" max="8" width="14.7109375" style="2" customWidth="1"/>
    <col min="9" max="9" width="11.140625" style="2" customWidth="1"/>
    <col min="10" max="10" width="9" style="2" customWidth="1"/>
    <col min="11" max="16384" width="8.85546875" style="1"/>
  </cols>
  <sheetData>
    <row r="1" spans="1:12" ht="19.5">
      <c r="A1" s="224" t="s">
        <v>114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2" ht="17.25">
      <c r="A2" s="225" t="s">
        <v>115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2" ht="6" customHeight="1" thickBot="1"/>
    <row r="4" spans="1:12" s="3" customFormat="1" ht="15" customHeight="1">
      <c r="A4" s="226" t="s">
        <v>0</v>
      </c>
      <c r="B4" s="228" t="s">
        <v>1</v>
      </c>
      <c r="C4" s="230" t="s">
        <v>2</v>
      </c>
      <c r="D4" s="232" t="s">
        <v>3</v>
      </c>
      <c r="E4" s="233"/>
      <c r="F4" s="234" t="s">
        <v>4</v>
      </c>
      <c r="G4" s="235"/>
      <c r="H4" s="228"/>
      <c r="I4" s="236" t="s">
        <v>5</v>
      </c>
      <c r="J4" s="237"/>
    </row>
    <row r="5" spans="1:12" s="8" customFormat="1" ht="15.75" thickBot="1">
      <c r="A5" s="227"/>
      <c r="B5" s="229"/>
      <c r="C5" s="231"/>
      <c r="D5" s="4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4" t="s">
        <v>6</v>
      </c>
      <c r="J5" s="5" t="s">
        <v>11</v>
      </c>
    </row>
    <row r="6" spans="1:12" s="3" customFormat="1" ht="24.95" customHeight="1">
      <c r="A6" s="9">
        <v>1</v>
      </c>
      <c r="B6" s="117" t="s">
        <v>73</v>
      </c>
      <c r="C6" s="10">
        <v>4</v>
      </c>
      <c r="D6" s="135">
        <v>45.114999999999995</v>
      </c>
      <c r="E6" s="11">
        <v>2</v>
      </c>
      <c r="F6" s="68">
        <v>257</v>
      </c>
      <c r="G6" s="137" t="s">
        <v>119</v>
      </c>
      <c r="H6" s="152" t="s">
        <v>76</v>
      </c>
      <c r="I6" s="119">
        <v>39.17</v>
      </c>
      <c r="J6" s="11">
        <v>125</v>
      </c>
    </row>
    <row r="7" spans="1:12" s="3" customFormat="1" ht="24.95" customHeight="1">
      <c r="A7" s="12">
        <v>2</v>
      </c>
      <c r="B7" s="118" t="s">
        <v>58</v>
      </c>
      <c r="C7" s="13">
        <v>6</v>
      </c>
      <c r="D7" s="136">
        <v>45.155000000000001</v>
      </c>
      <c r="E7" s="14">
        <v>3</v>
      </c>
      <c r="F7" s="17">
        <v>257</v>
      </c>
      <c r="G7" s="138">
        <v>25.2</v>
      </c>
      <c r="H7" s="153">
        <f>G7</f>
        <v>25.2</v>
      </c>
      <c r="I7" s="87">
        <v>39.270000000000003</v>
      </c>
      <c r="J7" s="14">
        <v>251</v>
      </c>
    </row>
    <row r="8" spans="1:12" s="3" customFormat="1" ht="24.95" customHeight="1">
      <c r="A8" s="12">
        <v>3</v>
      </c>
      <c r="B8" s="118" t="s">
        <v>116</v>
      </c>
      <c r="C8" s="13">
        <v>2</v>
      </c>
      <c r="D8" s="136">
        <v>45.67</v>
      </c>
      <c r="E8" s="14">
        <v>6</v>
      </c>
      <c r="F8" s="15">
        <v>256</v>
      </c>
      <c r="G8" s="138" t="s">
        <v>117</v>
      </c>
      <c r="H8" s="153">
        <v>19</v>
      </c>
      <c r="I8" s="120">
        <v>39.549999999999997</v>
      </c>
      <c r="J8" s="14">
        <v>111</v>
      </c>
    </row>
    <row r="9" spans="1:12" s="3" customFormat="1" ht="24.95" customHeight="1">
      <c r="A9" s="12">
        <v>4</v>
      </c>
      <c r="B9" s="118" t="s">
        <v>53</v>
      </c>
      <c r="C9" s="13">
        <v>11</v>
      </c>
      <c r="D9" s="136">
        <v>45.085000000000001</v>
      </c>
      <c r="E9" s="14">
        <v>1</v>
      </c>
      <c r="F9" s="15">
        <v>256</v>
      </c>
      <c r="G9" s="138" t="s">
        <v>117</v>
      </c>
      <c r="H9" s="153">
        <v>16</v>
      </c>
      <c r="I9" s="120">
        <v>39.5</v>
      </c>
      <c r="J9" s="14">
        <v>212</v>
      </c>
      <c r="L9" s="16"/>
    </row>
    <row r="10" spans="1:12" s="3" customFormat="1" ht="24.95" customHeight="1">
      <c r="A10" s="12">
        <v>5</v>
      </c>
      <c r="B10" s="118" t="s">
        <v>106</v>
      </c>
      <c r="C10" s="13">
        <v>1</v>
      </c>
      <c r="D10" s="136">
        <v>45.4</v>
      </c>
      <c r="E10" s="14">
        <v>4</v>
      </c>
      <c r="F10" s="15">
        <v>255</v>
      </c>
      <c r="G10" s="138" t="s">
        <v>74</v>
      </c>
      <c r="H10" s="153">
        <v>25</v>
      </c>
      <c r="I10" s="120">
        <v>39.67</v>
      </c>
      <c r="J10" s="14">
        <v>190</v>
      </c>
      <c r="L10" s="16"/>
    </row>
    <row r="11" spans="1:12" s="3" customFormat="1" ht="24.95" customHeight="1">
      <c r="A11" s="12">
        <v>6</v>
      </c>
      <c r="B11" s="118" t="s">
        <v>56</v>
      </c>
      <c r="C11" s="13">
        <v>12</v>
      </c>
      <c r="D11" s="136">
        <v>45.575000000000003</v>
      </c>
      <c r="E11" s="14">
        <v>5</v>
      </c>
      <c r="F11" s="15">
        <v>254</v>
      </c>
      <c r="G11" s="138" t="s">
        <v>75</v>
      </c>
      <c r="H11" s="139" t="s">
        <v>78</v>
      </c>
      <c r="I11" s="120">
        <v>39.85</v>
      </c>
      <c r="J11" s="14">
        <v>60</v>
      </c>
      <c r="L11" s="16"/>
    </row>
    <row r="12" spans="1:12" s="3" customFormat="1" ht="24.95" customHeight="1">
      <c r="A12" s="12">
        <v>7</v>
      </c>
      <c r="B12" s="118" t="s">
        <v>111</v>
      </c>
      <c r="C12" s="13">
        <v>5</v>
      </c>
      <c r="D12" s="136">
        <v>45.734999999999999</v>
      </c>
      <c r="E12" s="14">
        <v>7</v>
      </c>
      <c r="F12" s="15">
        <v>252</v>
      </c>
      <c r="G12" s="138" t="s">
        <v>118</v>
      </c>
      <c r="H12" s="153" t="s">
        <v>77</v>
      </c>
      <c r="I12" s="120">
        <v>40.22</v>
      </c>
      <c r="J12" s="14">
        <v>83</v>
      </c>
      <c r="L12" s="16"/>
    </row>
    <row r="13" spans="1:12" s="3" customFormat="1" ht="24.95" hidden="1" customHeight="1">
      <c r="A13" s="12">
        <v>8</v>
      </c>
      <c r="B13" s="118"/>
      <c r="C13" s="13"/>
      <c r="D13" s="136"/>
      <c r="E13" s="14"/>
      <c r="F13" s="15"/>
      <c r="G13" s="138"/>
      <c r="H13" s="153"/>
      <c r="I13" s="120"/>
      <c r="J13" s="14"/>
      <c r="L13" s="16"/>
    </row>
    <row r="14" spans="1:12" s="3" customFormat="1" ht="24.95" hidden="1" customHeight="1">
      <c r="A14" s="12">
        <v>9</v>
      </c>
      <c r="B14" s="118"/>
      <c r="C14" s="13"/>
      <c r="D14" s="136"/>
      <c r="E14" s="14"/>
      <c r="F14" s="15"/>
      <c r="G14" s="138"/>
      <c r="H14" s="139"/>
      <c r="I14" s="120"/>
      <c r="J14" s="14"/>
    </row>
    <row r="15" spans="1:12" s="3" customFormat="1" ht="24.95" hidden="1" customHeight="1">
      <c r="A15" s="12">
        <v>10</v>
      </c>
      <c r="B15" s="118"/>
      <c r="C15" s="13"/>
      <c r="D15" s="136"/>
      <c r="E15" s="14"/>
      <c r="F15" s="15"/>
      <c r="G15" s="138"/>
      <c r="H15" s="153"/>
      <c r="I15" s="121"/>
      <c r="J15" s="14"/>
    </row>
    <row r="16" spans="1:12" s="3" customFormat="1" ht="24.95" hidden="1" customHeight="1">
      <c r="A16" s="12">
        <v>11</v>
      </c>
      <c r="B16" s="118"/>
      <c r="C16" s="13"/>
      <c r="D16" s="121"/>
      <c r="E16" s="14"/>
      <c r="F16" s="15"/>
      <c r="G16" s="138"/>
      <c r="H16" s="153"/>
      <c r="I16" s="121"/>
      <c r="J16" s="14"/>
    </row>
    <row r="17" spans="1:10" s="3" customFormat="1" ht="26.25" hidden="1" customHeight="1">
      <c r="A17" s="12">
        <v>12</v>
      </c>
      <c r="B17" s="118"/>
      <c r="C17" s="13"/>
      <c r="D17" s="136"/>
      <c r="E17" s="14"/>
      <c r="F17" s="15"/>
      <c r="G17" s="138"/>
      <c r="H17" s="139"/>
      <c r="I17" s="120"/>
      <c r="J17" s="14"/>
    </row>
    <row r="18" spans="1:10" ht="2.25" customHeight="1">
      <c r="A18" s="18"/>
    </row>
    <row r="19" spans="1:10" s="2" customFormat="1">
      <c r="A19" s="18"/>
    </row>
  </sheetData>
  <sortState ref="A6:J17">
    <sortCondition ref="A6:A17"/>
  </sortState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1:U34"/>
  <sheetViews>
    <sheetView zoomScale="50" zoomScaleNormal="50" zoomScalePage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17" sqref="K17:L19"/>
    </sheetView>
  </sheetViews>
  <sheetFormatPr defaultColWidth="8.85546875" defaultRowHeight="15"/>
  <cols>
    <col min="1" max="1" width="8.85546875" style="1"/>
    <col min="2" max="2" width="52" style="1" customWidth="1"/>
    <col min="3" max="3" width="35.42578125" style="1" customWidth="1"/>
    <col min="4" max="4" width="9.85546875" style="1" customWidth="1"/>
    <col min="5" max="5" width="11.28515625" style="1" customWidth="1"/>
    <col min="6" max="6" width="10.7109375" style="2" customWidth="1"/>
    <col min="7" max="9" width="9.85546875" style="2" customWidth="1"/>
    <col min="10" max="10" width="11.28515625" style="1" customWidth="1"/>
    <col min="11" max="11" width="10.42578125" style="1" customWidth="1"/>
    <col min="12" max="12" width="10.7109375" style="1" bestFit="1" customWidth="1"/>
    <col min="13" max="13" width="8.85546875" style="1"/>
    <col min="14" max="14" width="14.28515625" style="1" customWidth="1"/>
    <col min="15" max="15" width="8.85546875" style="1"/>
    <col min="16" max="16" width="11.140625" style="1" customWidth="1"/>
    <col min="17" max="16384" width="8.85546875" style="1"/>
  </cols>
  <sheetData>
    <row r="1" spans="1:21" ht="48" customHeight="1">
      <c r="A1" s="258" t="s">
        <v>113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21" ht="5.25" customHeight="1"/>
    <row r="3" spans="1:21" ht="19.5" customHeight="1">
      <c r="A3" s="259" t="s">
        <v>12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21" ht="15.7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s="2" customFormat="1" ht="30" customHeight="1">
      <c r="A5" s="260" t="s">
        <v>2</v>
      </c>
      <c r="B5" s="262" t="s">
        <v>1</v>
      </c>
      <c r="C5" s="264" t="s">
        <v>13</v>
      </c>
      <c r="D5" s="266" t="s">
        <v>14</v>
      </c>
      <c r="E5" s="268" t="s">
        <v>15</v>
      </c>
      <c r="F5" s="268" t="s">
        <v>16</v>
      </c>
      <c r="G5" s="270" t="s">
        <v>17</v>
      </c>
      <c r="H5" s="266"/>
      <c r="I5" s="266"/>
      <c r="J5" s="271"/>
      <c r="K5" s="271"/>
      <c r="L5" s="272"/>
    </row>
    <row r="6" spans="1:21" s="2" customFormat="1" ht="30" customHeight="1" thickBot="1">
      <c r="A6" s="261"/>
      <c r="B6" s="263"/>
      <c r="C6" s="265"/>
      <c r="D6" s="267"/>
      <c r="E6" s="269"/>
      <c r="F6" s="269"/>
      <c r="G6" s="98" t="s">
        <v>18</v>
      </c>
      <c r="H6" s="99" t="s">
        <v>6</v>
      </c>
      <c r="I6" s="99" t="s">
        <v>19</v>
      </c>
      <c r="J6" s="97" t="s">
        <v>20</v>
      </c>
      <c r="K6" s="100" t="s">
        <v>21</v>
      </c>
      <c r="L6" s="85" t="s">
        <v>7</v>
      </c>
      <c r="N6" s="72">
        <v>82.5</v>
      </c>
      <c r="O6" s="72">
        <v>85</v>
      </c>
      <c r="P6" s="72">
        <v>87.5</v>
      </c>
      <c r="Q6" s="72">
        <v>90</v>
      </c>
      <c r="R6" s="72">
        <v>92.5</v>
      </c>
      <c r="S6" s="72">
        <v>95</v>
      </c>
      <c r="T6" s="72">
        <v>97.5</v>
      </c>
      <c r="U6" s="72">
        <v>100</v>
      </c>
    </row>
    <row r="7" spans="1:21" s="3" customFormat="1" ht="30" customHeight="1">
      <c r="A7" s="238">
        <v>1</v>
      </c>
      <c r="B7" s="252" t="s">
        <v>106</v>
      </c>
      <c r="C7" s="89" t="s">
        <v>107</v>
      </c>
      <c r="D7" s="20" t="s">
        <v>65</v>
      </c>
      <c r="E7" s="78">
        <v>68.900000000000006</v>
      </c>
      <c r="F7" s="21"/>
      <c r="G7" s="22">
        <v>3</v>
      </c>
      <c r="H7" s="23">
        <v>44.55</v>
      </c>
      <c r="I7" s="22"/>
      <c r="J7" s="142">
        <f>H7-I7</f>
        <v>44.55</v>
      </c>
      <c r="K7" s="242">
        <f>AVERAGE(J7:J8)</f>
        <v>45.4</v>
      </c>
      <c r="L7" s="245">
        <f>RANK(K7,K7:K30,1)</f>
        <v>4</v>
      </c>
      <c r="M7" s="73" t="s">
        <v>37</v>
      </c>
      <c r="N7" s="75">
        <v>0.05</v>
      </c>
      <c r="O7" s="75">
        <v>0.1</v>
      </c>
      <c r="P7" s="75">
        <v>0.15</v>
      </c>
      <c r="Q7" s="75">
        <v>0.2</v>
      </c>
      <c r="R7" s="75">
        <v>0.25</v>
      </c>
      <c r="S7" s="75">
        <v>0.3</v>
      </c>
      <c r="T7" s="75">
        <v>0.35</v>
      </c>
      <c r="U7" s="75">
        <f>N7*8</f>
        <v>0.4</v>
      </c>
    </row>
    <row r="8" spans="1:21" s="3" customFormat="1" ht="30" customHeight="1" thickBot="1">
      <c r="A8" s="239"/>
      <c r="B8" s="253"/>
      <c r="C8" s="94" t="s">
        <v>45</v>
      </c>
      <c r="D8" s="29" t="s">
        <v>64</v>
      </c>
      <c r="E8" s="88">
        <v>81.8</v>
      </c>
      <c r="F8" s="95"/>
      <c r="G8" s="46">
        <v>2</v>
      </c>
      <c r="H8" s="96">
        <v>46.25</v>
      </c>
      <c r="I8" s="46"/>
      <c r="J8" s="25">
        <f t="shared" ref="J8:J21" si="0">H8-I8</f>
        <v>46.25</v>
      </c>
      <c r="K8" s="243"/>
      <c r="L8" s="246"/>
      <c r="M8" s="74">
        <v>1</v>
      </c>
      <c r="N8" s="75">
        <v>4.5</v>
      </c>
      <c r="O8" s="75">
        <f>N8*2</f>
        <v>9</v>
      </c>
      <c r="P8" s="75">
        <f>N8*3</f>
        <v>13.5</v>
      </c>
      <c r="Q8" s="75">
        <f>N8*4</f>
        <v>18</v>
      </c>
      <c r="R8" s="75">
        <f>N8*5</f>
        <v>22.5</v>
      </c>
      <c r="S8" s="75">
        <f>N8*6</f>
        <v>27</v>
      </c>
      <c r="T8" s="75">
        <f>N8*7</f>
        <v>31.5</v>
      </c>
      <c r="U8" s="75">
        <f>N8*8</f>
        <v>36</v>
      </c>
    </row>
    <row r="9" spans="1:21" s="3" customFormat="1" ht="30" hidden="1" customHeight="1" thickBot="1">
      <c r="A9" s="251"/>
      <c r="B9" s="254"/>
      <c r="C9" s="102"/>
      <c r="D9" s="42"/>
      <c r="E9" s="140"/>
      <c r="F9" s="103"/>
      <c r="G9" s="79"/>
      <c r="H9" s="104"/>
      <c r="I9" s="79"/>
      <c r="J9" s="105">
        <f t="shared" si="0"/>
        <v>0</v>
      </c>
      <c r="K9" s="244"/>
      <c r="L9" s="247"/>
      <c r="M9" s="74">
        <v>2</v>
      </c>
      <c r="N9" s="75">
        <v>9</v>
      </c>
      <c r="O9" s="75">
        <f>N9*2</f>
        <v>18</v>
      </c>
      <c r="P9" s="75">
        <f>N9*3</f>
        <v>27</v>
      </c>
      <c r="Q9" s="75">
        <f>N9*4</f>
        <v>36</v>
      </c>
      <c r="R9" s="75">
        <f>N9*5</f>
        <v>45</v>
      </c>
      <c r="S9" s="75">
        <f>N9*6</f>
        <v>54</v>
      </c>
      <c r="T9" s="75">
        <f>N9*7</f>
        <v>63</v>
      </c>
      <c r="U9" s="75">
        <f>N9*8</f>
        <v>72</v>
      </c>
    </row>
    <row r="10" spans="1:21" s="3" customFormat="1" ht="30" customHeight="1">
      <c r="A10" s="248">
        <v>2</v>
      </c>
      <c r="B10" s="238" t="s">
        <v>110</v>
      </c>
      <c r="C10" s="108" t="s">
        <v>57</v>
      </c>
      <c r="D10" s="20" t="s">
        <v>62</v>
      </c>
      <c r="E10" s="101">
        <v>83.3</v>
      </c>
      <c r="F10" s="21"/>
      <c r="G10" s="22">
        <v>3</v>
      </c>
      <c r="H10" s="23">
        <v>47.14</v>
      </c>
      <c r="I10" s="22"/>
      <c r="J10" s="101">
        <f t="shared" si="0"/>
        <v>47.14</v>
      </c>
      <c r="K10" s="242">
        <f>AVERAGE(J10:J11)</f>
        <v>45.67</v>
      </c>
      <c r="L10" s="255">
        <f>RANK(K10,K7:K30,1)</f>
        <v>6</v>
      </c>
    </row>
    <row r="11" spans="1:21" s="3" customFormat="1" ht="30" customHeight="1" thickBot="1">
      <c r="A11" s="249"/>
      <c r="B11" s="239"/>
      <c r="C11" s="90" t="s">
        <v>41</v>
      </c>
      <c r="D11" s="29" t="s">
        <v>55</v>
      </c>
      <c r="E11" s="30">
        <v>60.6</v>
      </c>
      <c r="F11" s="26"/>
      <c r="G11" s="27">
        <v>5</v>
      </c>
      <c r="H11" s="28">
        <v>44.2</v>
      </c>
      <c r="I11" s="27"/>
      <c r="J11" s="25">
        <f t="shared" si="0"/>
        <v>44.2</v>
      </c>
      <c r="K11" s="243"/>
      <c r="L11" s="256"/>
    </row>
    <row r="12" spans="1:21" s="3" customFormat="1" ht="30" hidden="1" customHeight="1" thickBot="1">
      <c r="A12" s="250"/>
      <c r="B12" s="240"/>
      <c r="C12" s="93"/>
      <c r="D12" s="42"/>
      <c r="E12" s="110"/>
      <c r="F12" s="103"/>
      <c r="G12" s="79"/>
      <c r="H12" s="104"/>
      <c r="I12" s="79"/>
      <c r="J12" s="105">
        <f t="shared" si="0"/>
        <v>0</v>
      </c>
      <c r="K12" s="244"/>
      <c r="L12" s="257"/>
      <c r="P12" s="71"/>
      <c r="Q12" s="71"/>
    </row>
    <row r="13" spans="1:21" s="3" customFormat="1" ht="30" hidden="1" customHeight="1" thickBot="1">
      <c r="A13" s="146"/>
      <c r="B13" s="143"/>
      <c r="C13" s="93"/>
      <c r="D13" s="42"/>
      <c r="E13" s="110"/>
      <c r="F13" s="103"/>
      <c r="G13" s="79"/>
      <c r="H13" s="104"/>
      <c r="I13" s="79"/>
      <c r="J13" s="105">
        <f t="shared" si="0"/>
        <v>0</v>
      </c>
      <c r="K13" s="144"/>
      <c r="L13" s="145"/>
      <c r="N13" s="71"/>
      <c r="O13" s="71"/>
      <c r="P13" s="71"/>
      <c r="Q13" s="71"/>
    </row>
    <row r="14" spans="1:21" s="3" customFormat="1" ht="30" customHeight="1">
      <c r="A14" s="238">
        <v>4</v>
      </c>
      <c r="B14" s="238" t="s">
        <v>73</v>
      </c>
      <c r="C14" s="108" t="s">
        <v>38</v>
      </c>
      <c r="D14" s="20" t="s">
        <v>51</v>
      </c>
      <c r="E14" s="109">
        <v>81</v>
      </c>
      <c r="F14" s="147"/>
      <c r="G14" s="22">
        <v>9</v>
      </c>
      <c r="H14" s="23">
        <v>43.91</v>
      </c>
      <c r="I14" s="22"/>
      <c r="J14" s="101">
        <f t="shared" si="0"/>
        <v>43.91</v>
      </c>
      <c r="K14" s="242">
        <f t="shared" ref="K14" si="1">AVERAGE(J14:J15)</f>
        <v>45.114999999999995</v>
      </c>
      <c r="L14" s="245">
        <f>RANK(K14,K7:K30,1)</f>
        <v>2</v>
      </c>
      <c r="N14" s="71"/>
      <c r="O14" s="71"/>
      <c r="P14" s="71"/>
      <c r="Q14" s="71"/>
    </row>
    <row r="15" spans="1:21" s="3" customFormat="1" ht="30" customHeight="1" thickBot="1">
      <c r="A15" s="239"/>
      <c r="B15" s="239"/>
      <c r="C15" s="90" t="s">
        <v>44</v>
      </c>
      <c r="D15" s="29" t="s">
        <v>52</v>
      </c>
      <c r="E15" s="31"/>
      <c r="F15" s="81"/>
      <c r="G15" s="27">
        <v>8</v>
      </c>
      <c r="H15" s="28">
        <v>46.32</v>
      </c>
      <c r="I15" s="27"/>
      <c r="J15" s="25">
        <f t="shared" si="0"/>
        <v>46.32</v>
      </c>
      <c r="K15" s="243"/>
      <c r="L15" s="246"/>
      <c r="N15" s="71"/>
      <c r="O15" s="71"/>
      <c r="P15" s="71"/>
      <c r="Q15" s="71"/>
    </row>
    <row r="16" spans="1:21" s="3" customFormat="1" ht="30" hidden="1" customHeight="1" thickBot="1">
      <c r="A16" s="240"/>
      <c r="B16" s="240"/>
      <c r="C16" s="93"/>
      <c r="D16" s="42"/>
      <c r="E16" s="110"/>
      <c r="F16" s="148"/>
      <c r="G16" s="79"/>
      <c r="H16" s="104"/>
      <c r="I16" s="79"/>
      <c r="J16" s="105">
        <f t="shared" si="0"/>
        <v>0</v>
      </c>
      <c r="K16" s="244"/>
      <c r="L16" s="247"/>
      <c r="N16" s="71"/>
      <c r="O16" s="71"/>
      <c r="P16" s="71"/>
      <c r="Q16" s="71"/>
    </row>
    <row r="17" spans="1:17" s="3" customFormat="1" ht="30" customHeight="1">
      <c r="A17" s="238">
        <v>5</v>
      </c>
      <c r="B17" s="238" t="s">
        <v>111</v>
      </c>
      <c r="C17" s="108" t="s">
        <v>66</v>
      </c>
      <c r="D17" s="20" t="s">
        <v>68</v>
      </c>
      <c r="E17" s="101">
        <v>97.7</v>
      </c>
      <c r="F17" s="21">
        <v>31.5</v>
      </c>
      <c r="G17" s="22">
        <v>10</v>
      </c>
      <c r="H17" s="23">
        <v>44.92</v>
      </c>
      <c r="I17" s="22"/>
      <c r="J17" s="101">
        <f t="shared" si="0"/>
        <v>44.92</v>
      </c>
      <c r="K17" s="242">
        <f>AVERAGE(J17:J18)</f>
        <v>45.734999999999999</v>
      </c>
      <c r="L17" s="245">
        <f>RANK(K17,K7:K30,1)</f>
        <v>7</v>
      </c>
      <c r="N17" s="71"/>
      <c r="O17" s="71"/>
      <c r="P17" s="71"/>
      <c r="Q17" s="71"/>
    </row>
    <row r="18" spans="1:17" s="3" customFormat="1" ht="30" customHeight="1" thickBot="1">
      <c r="A18" s="239"/>
      <c r="B18" s="241"/>
      <c r="C18" s="91" t="s">
        <v>63</v>
      </c>
      <c r="D18" s="24" t="s">
        <v>67</v>
      </c>
      <c r="E18" s="25"/>
      <c r="F18" s="26"/>
      <c r="G18" s="27">
        <v>9</v>
      </c>
      <c r="H18" s="28">
        <v>46.55</v>
      </c>
      <c r="I18" s="27"/>
      <c r="J18" s="25">
        <f t="shared" si="0"/>
        <v>46.55</v>
      </c>
      <c r="K18" s="243"/>
      <c r="L18" s="246"/>
      <c r="N18" s="71"/>
      <c r="O18" s="71"/>
      <c r="P18" s="71"/>
      <c r="Q18" s="71"/>
    </row>
    <row r="19" spans="1:17" s="3" customFormat="1" ht="30" hidden="1" customHeight="1" thickBot="1">
      <c r="A19" s="240"/>
      <c r="B19" s="240"/>
      <c r="C19" s="93"/>
      <c r="D19" s="42"/>
      <c r="E19" s="105"/>
      <c r="F19" s="103"/>
      <c r="G19" s="79"/>
      <c r="H19" s="104"/>
      <c r="I19" s="79"/>
      <c r="J19" s="105">
        <f t="shared" si="0"/>
        <v>0</v>
      </c>
      <c r="K19" s="244"/>
      <c r="L19" s="247"/>
      <c r="N19" s="84"/>
      <c r="O19" s="1"/>
      <c r="P19" s="71"/>
      <c r="Q19" s="71"/>
    </row>
    <row r="20" spans="1:17" ht="29.25" customHeight="1">
      <c r="A20" s="238">
        <v>6</v>
      </c>
      <c r="B20" s="248" t="s">
        <v>58</v>
      </c>
      <c r="C20" s="149" t="s">
        <v>103</v>
      </c>
      <c r="D20" s="112" t="s">
        <v>69</v>
      </c>
      <c r="E20" s="112" t="s">
        <v>105</v>
      </c>
      <c r="F20" s="113"/>
      <c r="G20" s="114">
        <v>10</v>
      </c>
      <c r="H20" s="115">
        <v>46.21</v>
      </c>
      <c r="I20" s="22"/>
      <c r="J20" s="101">
        <f t="shared" si="0"/>
        <v>46.21</v>
      </c>
      <c r="K20" s="242">
        <f t="shared" ref="K20" si="2">AVERAGE(J20:J21)</f>
        <v>45.155000000000001</v>
      </c>
      <c r="L20" s="245">
        <f>RANK(K20,K7:K30,1)</f>
        <v>3</v>
      </c>
      <c r="M20" s="3"/>
      <c r="P20" s="37"/>
    </row>
    <row r="21" spans="1:17" ht="29.25" customHeight="1" thickBot="1">
      <c r="A21" s="241"/>
      <c r="B21" s="249"/>
      <c r="C21" s="150" t="s">
        <v>40</v>
      </c>
      <c r="D21" s="36" t="s">
        <v>70</v>
      </c>
      <c r="E21" s="36" t="s">
        <v>104</v>
      </c>
      <c r="F21" s="33"/>
      <c r="G21" s="34">
        <v>21</v>
      </c>
      <c r="H21" s="35">
        <v>44.1</v>
      </c>
      <c r="I21" s="27"/>
      <c r="J21" s="25">
        <f t="shared" si="0"/>
        <v>44.1</v>
      </c>
      <c r="K21" s="243"/>
      <c r="L21" s="246"/>
      <c r="M21" s="3"/>
      <c r="P21" s="37"/>
    </row>
    <row r="22" spans="1:17" ht="29.25" hidden="1" customHeight="1" thickBot="1">
      <c r="A22" s="240"/>
      <c r="B22" s="250"/>
      <c r="C22" s="151"/>
      <c r="D22" s="43"/>
      <c r="E22" s="43"/>
      <c r="F22" s="116"/>
      <c r="G22" s="44"/>
      <c r="H22" s="45"/>
      <c r="I22" s="79"/>
      <c r="J22" s="105"/>
      <c r="K22" s="244"/>
      <c r="L22" s="247"/>
      <c r="M22" s="3"/>
      <c r="P22" s="37"/>
    </row>
    <row r="23" spans="1:17" ht="29.25" hidden="1" customHeight="1" thickBot="1">
      <c r="A23" s="143"/>
      <c r="B23" s="143"/>
      <c r="C23" s="93"/>
      <c r="D23" s="42"/>
      <c r="E23" s="43"/>
      <c r="F23" s="116"/>
      <c r="G23" s="44"/>
      <c r="H23" s="45"/>
      <c r="I23" s="79"/>
      <c r="J23" s="105"/>
      <c r="K23" s="144"/>
      <c r="L23" s="145"/>
      <c r="M23" s="3"/>
      <c r="P23" s="37"/>
    </row>
    <row r="24" spans="1:17" ht="29.25" customHeight="1">
      <c r="A24" s="238">
        <v>11</v>
      </c>
      <c r="B24" s="238" t="s">
        <v>53</v>
      </c>
      <c r="C24" s="108" t="s">
        <v>54</v>
      </c>
      <c r="D24" s="20" t="s">
        <v>71</v>
      </c>
      <c r="E24" s="112" t="s">
        <v>108</v>
      </c>
      <c r="F24" s="113">
        <v>13.5</v>
      </c>
      <c r="G24" s="114">
        <v>13</v>
      </c>
      <c r="H24" s="115">
        <v>46.15</v>
      </c>
      <c r="I24" s="22"/>
      <c r="J24" s="101">
        <f t="shared" ref="J24:J29" si="3">H24-I24</f>
        <v>46.15</v>
      </c>
      <c r="K24" s="242">
        <f t="shared" ref="K24" si="4">AVERAGE(J24:J25)</f>
        <v>45.085000000000001</v>
      </c>
      <c r="L24" s="245">
        <f>RANK(K24,K7:K30,1)</f>
        <v>1</v>
      </c>
      <c r="M24" s="3"/>
    </row>
    <row r="25" spans="1:17" ht="29.25" customHeight="1" thickBot="1">
      <c r="A25" s="239"/>
      <c r="B25" s="241"/>
      <c r="C25" s="91" t="s">
        <v>50</v>
      </c>
      <c r="D25" s="24" t="s">
        <v>72</v>
      </c>
      <c r="E25" s="32"/>
      <c r="F25" s="33"/>
      <c r="G25" s="34">
        <v>33</v>
      </c>
      <c r="H25" s="35">
        <v>44.02</v>
      </c>
      <c r="I25" s="27"/>
      <c r="J25" s="25">
        <f t="shared" si="3"/>
        <v>44.02</v>
      </c>
      <c r="K25" s="243"/>
      <c r="L25" s="246"/>
      <c r="M25" s="3"/>
    </row>
    <row r="26" spans="1:17" ht="29.25" hidden="1" customHeight="1" thickBot="1">
      <c r="A26" s="251"/>
      <c r="B26" s="251"/>
      <c r="C26" s="92"/>
      <c r="D26" s="38"/>
      <c r="E26" s="39"/>
      <c r="F26" s="111"/>
      <c r="G26" s="40"/>
      <c r="H26" s="41"/>
      <c r="I26" s="106"/>
      <c r="J26" s="107">
        <f t="shared" si="3"/>
        <v>0</v>
      </c>
      <c r="K26" s="305"/>
      <c r="L26" s="273"/>
      <c r="M26" s="3"/>
    </row>
    <row r="27" spans="1:17" ht="29.25" customHeight="1">
      <c r="A27" s="238">
        <v>12</v>
      </c>
      <c r="B27" s="238" t="s">
        <v>56</v>
      </c>
      <c r="C27" s="108" t="s">
        <v>42</v>
      </c>
      <c r="D27" s="20" t="s">
        <v>60</v>
      </c>
      <c r="E27" s="112" t="s">
        <v>109</v>
      </c>
      <c r="F27" s="113"/>
      <c r="G27" s="114">
        <v>1</v>
      </c>
      <c r="H27" s="115">
        <v>44.13</v>
      </c>
      <c r="I27" s="22"/>
      <c r="J27" s="101">
        <f t="shared" si="3"/>
        <v>44.13</v>
      </c>
      <c r="K27" s="242">
        <f t="shared" ref="K27" si="5">AVERAGE(J27:J28)</f>
        <v>45.575000000000003</v>
      </c>
      <c r="L27" s="245">
        <f>RANK(K27,K7:K30,1)</f>
        <v>5</v>
      </c>
      <c r="M27" s="3"/>
    </row>
    <row r="28" spans="1:17" ht="29.25" customHeight="1" thickBot="1">
      <c r="A28" s="241"/>
      <c r="B28" s="241"/>
      <c r="C28" s="91" t="s">
        <v>43</v>
      </c>
      <c r="D28" s="24" t="s">
        <v>61</v>
      </c>
      <c r="E28" s="32" t="s">
        <v>112</v>
      </c>
      <c r="F28" s="67"/>
      <c r="G28" s="34">
        <v>69</v>
      </c>
      <c r="H28" s="35">
        <v>47.02</v>
      </c>
      <c r="I28" s="27"/>
      <c r="J28" s="25">
        <f t="shared" si="3"/>
        <v>47.02</v>
      </c>
      <c r="K28" s="243"/>
      <c r="L28" s="246"/>
      <c r="M28" s="3"/>
    </row>
    <row r="29" spans="1:17" ht="27" hidden="1" customHeight="1" thickBot="1">
      <c r="A29" s="240"/>
      <c r="B29" s="240"/>
      <c r="C29" s="93"/>
      <c r="D29" s="42"/>
      <c r="E29" s="43"/>
      <c r="F29" s="141"/>
      <c r="G29" s="44"/>
      <c r="H29" s="45"/>
      <c r="I29" s="79"/>
      <c r="J29" s="105">
        <f t="shared" si="3"/>
        <v>0</v>
      </c>
      <c r="K29" s="244"/>
      <c r="L29" s="247"/>
      <c r="M29" s="3"/>
    </row>
    <row r="30" spans="1:17" ht="21.75" hidden="1" customHeight="1" thickBot="1">
      <c r="A30" s="306"/>
      <c r="B30" s="306"/>
      <c r="C30" s="307"/>
      <c r="D30" s="308"/>
      <c r="E30" s="309"/>
      <c r="F30" s="141"/>
      <c r="G30" s="310"/>
      <c r="H30" s="311"/>
      <c r="I30" s="312"/>
      <c r="J30" s="313">
        <f t="shared" ref="J30" si="6">H30-I30</f>
        <v>0</v>
      </c>
      <c r="K30" s="314"/>
      <c r="L30" s="315"/>
    </row>
    <row r="31" spans="1:17">
      <c r="A31" s="316"/>
      <c r="B31" s="317"/>
      <c r="C31" s="317"/>
      <c r="D31" s="317"/>
      <c r="E31" s="317"/>
      <c r="F31" s="197"/>
      <c r="G31" s="197"/>
      <c r="H31" s="197"/>
      <c r="I31" s="197"/>
      <c r="J31" s="317"/>
      <c r="K31" s="317"/>
      <c r="L31" s="318"/>
    </row>
    <row r="32" spans="1:17">
      <c r="A32" s="196"/>
      <c r="B32" s="196"/>
      <c r="C32" s="196"/>
      <c r="D32" s="196"/>
      <c r="E32" s="196"/>
      <c r="F32" s="195"/>
      <c r="G32" s="195"/>
      <c r="H32" s="195"/>
      <c r="I32" s="195"/>
      <c r="J32" s="196"/>
      <c r="K32" s="196"/>
      <c r="L32" s="196"/>
    </row>
    <row r="33" spans="1:12">
      <c r="A33" s="196"/>
      <c r="B33" s="196"/>
      <c r="C33" s="196"/>
      <c r="D33" s="196"/>
      <c r="E33" s="196"/>
      <c r="F33" s="195"/>
      <c r="G33" s="195"/>
      <c r="H33" s="195"/>
      <c r="I33" s="195"/>
      <c r="J33" s="196"/>
      <c r="K33" s="196"/>
      <c r="L33" s="196"/>
    </row>
    <row r="34" spans="1:12">
      <c r="A34" s="196"/>
      <c r="B34" s="196"/>
      <c r="C34" s="196"/>
      <c r="D34" s="196"/>
      <c r="E34" s="196"/>
      <c r="F34" s="195"/>
      <c r="G34" s="195"/>
      <c r="H34" s="195"/>
      <c r="I34" s="195"/>
      <c r="J34" s="196"/>
      <c r="K34" s="196"/>
      <c r="L34" s="196"/>
    </row>
  </sheetData>
  <mergeCells count="37">
    <mergeCell ref="A27:A29"/>
    <mergeCell ref="B27:B29"/>
    <mergeCell ref="K27:K29"/>
    <mergeCell ref="L27:L29"/>
    <mergeCell ref="A24:A26"/>
    <mergeCell ref="B24:B26"/>
    <mergeCell ref="K24:K26"/>
    <mergeCell ref="L24:L26"/>
    <mergeCell ref="A1:L1"/>
    <mergeCell ref="A3:L3"/>
    <mergeCell ref="A5:A6"/>
    <mergeCell ref="B5:B6"/>
    <mergeCell ref="C5:C6"/>
    <mergeCell ref="D5:D6"/>
    <mergeCell ref="E5:E6"/>
    <mergeCell ref="F5:F6"/>
    <mergeCell ref="G5:L5"/>
    <mergeCell ref="A14:A16"/>
    <mergeCell ref="B14:B16"/>
    <mergeCell ref="K14:K16"/>
    <mergeCell ref="L14:L16"/>
    <mergeCell ref="A7:A9"/>
    <mergeCell ref="B7:B9"/>
    <mergeCell ref="K7:K9"/>
    <mergeCell ref="L7:L9"/>
    <mergeCell ref="A10:A12"/>
    <mergeCell ref="B10:B12"/>
    <mergeCell ref="K10:K12"/>
    <mergeCell ref="L10:L12"/>
    <mergeCell ref="A17:A19"/>
    <mergeCell ref="B17:B19"/>
    <mergeCell ref="K17:K19"/>
    <mergeCell ref="L17:L19"/>
    <mergeCell ref="A20:A22"/>
    <mergeCell ref="B20:B22"/>
    <mergeCell ref="K20:K22"/>
    <mergeCell ref="L20:L22"/>
  </mergeCells>
  <phoneticPr fontId="34" type="noConversion"/>
  <pageMargins left="0.31496062992125984" right="0.31496062992125984" top="0.15748031496062992" bottom="0.11811023622047245" header="0.31496062992125984" footer="0.31496062992125984"/>
  <pageSetup paperSize="9" scale="54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Q83"/>
  <sheetViews>
    <sheetView topLeftCell="A19" zoomScale="90" zoomScaleNormal="90" workbookViewId="0">
      <selection activeCell="C32" sqref="C32"/>
    </sheetView>
  </sheetViews>
  <sheetFormatPr defaultColWidth="8.85546875" defaultRowHeight="15"/>
  <cols>
    <col min="1" max="1" width="8.7109375" style="1" customWidth="1"/>
    <col min="2" max="2" width="16.14062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" style="2" customWidth="1"/>
    <col min="10" max="10" width="12.7109375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10.7109375" style="1" customWidth="1"/>
    <col min="15" max="16384" width="8.85546875" style="1"/>
  </cols>
  <sheetData>
    <row r="2" spans="1:17" ht="18.75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7" ht="7.5" customHeight="1" thickBot="1"/>
    <row r="4" spans="1:17" ht="18" thickBot="1">
      <c r="A4" s="292" t="s">
        <v>73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4"/>
    </row>
    <row r="5" spans="1:17" ht="7.5" customHeight="1" thickBot="1"/>
    <row r="6" spans="1:17" s="2" customFormat="1" ht="20.25" customHeight="1">
      <c r="A6" s="275" t="s">
        <v>22</v>
      </c>
      <c r="B6" s="277" t="s">
        <v>13</v>
      </c>
      <c r="C6" s="279" t="s">
        <v>18</v>
      </c>
      <c r="D6" s="281" t="s">
        <v>23</v>
      </c>
      <c r="E6" s="283" t="s">
        <v>24</v>
      </c>
      <c r="F6" s="285" t="s">
        <v>25</v>
      </c>
      <c r="G6" s="286"/>
      <c r="H6" s="286"/>
      <c r="I6" s="287"/>
      <c r="J6" s="288" t="s">
        <v>26</v>
      </c>
      <c r="K6" s="290" t="s">
        <v>27</v>
      </c>
      <c r="L6" s="291"/>
      <c r="M6" s="162"/>
      <c r="N6" s="163"/>
    </row>
    <row r="7" spans="1:17" s="2" customFormat="1" ht="27.75" customHeight="1" thickBot="1">
      <c r="A7" s="276"/>
      <c r="B7" s="278"/>
      <c r="C7" s="280"/>
      <c r="D7" s="282"/>
      <c r="E7" s="284"/>
      <c r="F7" s="319" t="s">
        <v>28</v>
      </c>
      <c r="G7" s="320" t="s">
        <v>29</v>
      </c>
      <c r="H7" s="320" t="s">
        <v>30</v>
      </c>
      <c r="I7" s="321" t="s">
        <v>31</v>
      </c>
      <c r="J7" s="289"/>
      <c r="K7" s="186" t="s">
        <v>32</v>
      </c>
      <c r="L7" s="187" t="s">
        <v>33</v>
      </c>
      <c r="M7" s="184" t="s">
        <v>34</v>
      </c>
      <c r="N7" s="164" t="s">
        <v>35</v>
      </c>
    </row>
    <row r="8" spans="1:17" s="3" customFormat="1" ht="30" customHeight="1">
      <c r="A8" s="334">
        <v>1</v>
      </c>
      <c r="B8" s="336" t="s">
        <v>38</v>
      </c>
      <c r="C8" s="168" t="s">
        <v>85</v>
      </c>
      <c r="D8" s="342">
        <f>COUNTA(C20:C31)+1</f>
        <v>13</v>
      </c>
      <c r="E8" s="338">
        <f>COUNTA(C20:C84)+1</f>
        <v>41</v>
      </c>
      <c r="F8" s="220">
        <f>MIN(C20:C31)</f>
        <v>42.2</v>
      </c>
      <c r="G8" s="343">
        <f>AVERAGE(C20:C31)</f>
        <v>43.192499999999995</v>
      </c>
      <c r="H8" s="156">
        <v>0</v>
      </c>
      <c r="I8" s="344">
        <f>G8-F8</f>
        <v>0.99249999999999261</v>
      </c>
      <c r="J8" s="333">
        <v>2.0578703703703703E-2</v>
      </c>
      <c r="K8" s="331">
        <f>J8</f>
        <v>2.0578703703703703E-2</v>
      </c>
      <c r="L8" s="329">
        <f>K8</f>
        <v>2.0578703703703703E-2</v>
      </c>
      <c r="M8" s="327" t="s">
        <v>123</v>
      </c>
      <c r="N8" s="399" t="s">
        <v>156</v>
      </c>
      <c r="O8" s="400" t="s">
        <v>158</v>
      </c>
      <c r="P8" s="401"/>
      <c r="Q8" s="401"/>
    </row>
    <row r="9" spans="1:17" s="3" customFormat="1" ht="30" customHeight="1" thickBot="1">
      <c r="A9" s="335"/>
      <c r="B9" s="337"/>
      <c r="C9" s="322" t="s">
        <v>82</v>
      </c>
      <c r="D9" s="49">
        <f>COUNTA(C33:C59)+1</f>
        <v>28</v>
      </c>
      <c r="E9" s="339"/>
      <c r="F9" s="215">
        <f>MIN(C33:C59)</f>
        <v>40.17</v>
      </c>
      <c r="G9" s="76">
        <f>AVERAGE(C33:C99)</f>
        <v>40.904074074074074</v>
      </c>
      <c r="H9" s="325">
        <v>4</v>
      </c>
      <c r="I9" s="177">
        <f>G9-F9</f>
        <v>0.73407407407407277</v>
      </c>
      <c r="J9" s="303"/>
      <c r="K9" s="332"/>
      <c r="L9" s="330"/>
      <c r="M9" s="328"/>
      <c r="N9" s="402"/>
      <c r="O9" s="400"/>
      <c r="P9" s="401"/>
      <c r="Q9" s="401"/>
    </row>
    <row r="10" spans="1:17" s="3" customFormat="1" ht="30" customHeight="1" thickBot="1">
      <c r="A10" s="166">
        <v>2</v>
      </c>
      <c r="B10" s="172" t="s">
        <v>44</v>
      </c>
      <c r="C10" s="169" t="s">
        <v>46</v>
      </c>
      <c r="D10" s="49">
        <f>COUNTA(D20:D84)+D8+1</f>
        <v>74</v>
      </c>
      <c r="E10" s="211">
        <f>COUNTA(D20:D84)+1</f>
        <v>61</v>
      </c>
      <c r="F10" s="126">
        <f>MIN(D20:D83)</f>
        <v>39.68</v>
      </c>
      <c r="G10" s="124">
        <f>AVERAGE(D20:D85)</f>
        <v>40.121000000000002</v>
      </c>
      <c r="H10" s="47">
        <v>9</v>
      </c>
      <c r="I10" s="177">
        <f>G10-F10</f>
        <v>0.4410000000000025</v>
      </c>
      <c r="J10" s="182">
        <v>4.9756944444444444E-2</v>
      </c>
      <c r="K10" s="190">
        <f>J10-J8</f>
        <v>2.9178240740740741E-2</v>
      </c>
      <c r="L10" s="191">
        <f>K10</f>
        <v>2.9178240740740741E-2</v>
      </c>
      <c r="M10" s="208" t="s">
        <v>132</v>
      </c>
      <c r="N10" s="403" t="s">
        <v>157</v>
      </c>
      <c r="O10" s="400"/>
      <c r="P10" s="401"/>
      <c r="Q10" s="401"/>
    </row>
    <row r="11" spans="1:17" s="3" customFormat="1" ht="30" customHeight="1" thickBot="1">
      <c r="A11" s="166">
        <v>3</v>
      </c>
      <c r="B11" s="172" t="s">
        <v>38</v>
      </c>
      <c r="C11" s="169" t="s">
        <v>83</v>
      </c>
      <c r="D11" s="49">
        <f>COUNTA(E20:E84)+D10+1</f>
        <v>125</v>
      </c>
      <c r="E11" s="211">
        <f>COUNTA(E20:E84)+1</f>
        <v>51</v>
      </c>
      <c r="F11" s="125">
        <f>MIN(E20:E85)</f>
        <v>39.17</v>
      </c>
      <c r="G11" s="123">
        <f>AVERAGE(E20:E86)</f>
        <v>39.636399999999995</v>
      </c>
      <c r="H11" s="47">
        <v>0</v>
      </c>
      <c r="I11" s="177">
        <f t="shared" ref="I11:I14" si="0">G11-F11</f>
        <v>0.46639999999999304</v>
      </c>
      <c r="J11" s="182">
        <v>7.3773148148148157E-2</v>
      </c>
      <c r="K11" s="190">
        <f>J11-J10</f>
        <v>2.4016203703703713E-2</v>
      </c>
      <c r="L11" s="191">
        <f>K11+L8</f>
        <v>4.4594907407407416E-2</v>
      </c>
      <c r="M11" s="208" t="s">
        <v>138</v>
      </c>
      <c r="N11" s="403" t="s">
        <v>155</v>
      </c>
      <c r="O11" s="400"/>
      <c r="P11" s="401"/>
      <c r="Q11" s="401"/>
    </row>
    <row r="12" spans="1:17" s="3" customFormat="1" ht="30" customHeight="1">
      <c r="A12" s="166">
        <v>4</v>
      </c>
      <c r="B12" s="172" t="s">
        <v>44</v>
      </c>
      <c r="C12" s="169" t="s">
        <v>92</v>
      </c>
      <c r="D12" s="49">
        <f>COUNTA(F20:F84)+D11+1</f>
        <v>149</v>
      </c>
      <c r="E12" s="211">
        <f>COUNTA(F20:F84)+1</f>
        <v>24</v>
      </c>
      <c r="F12" s="216">
        <f>MIN(F20:F85)</f>
        <v>40.06</v>
      </c>
      <c r="G12" s="76">
        <f>AVERAGE(F20:F85)</f>
        <v>40.276086956521738</v>
      </c>
      <c r="H12" s="47">
        <v>11</v>
      </c>
      <c r="I12" s="177">
        <f t="shared" si="0"/>
        <v>0.21608695652173537</v>
      </c>
      <c r="J12" s="182">
        <v>8.5879629629629625E-2</v>
      </c>
      <c r="K12" s="190">
        <f>J12-J11</f>
        <v>1.2106481481481468E-2</v>
      </c>
      <c r="L12" s="191">
        <f>K12+L10</f>
        <v>4.1284722222222209E-2</v>
      </c>
      <c r="M12" s="341" t="s">
        <v>142</v>
      </c>
      <c r="N12" s="158"/>
      <c r="O12" s="212"/>
      <c r="P12" s="48"/>
    </row>
    <row r="13" spans="1:17" s="3" customFormat="1" ht="30" customHeight="1">
      <c r="A13" s="166">
        <v>5</v>
      </c>
      <c r="B13" s="223" t="s">
        <v>38</v>
      </c>
      <c r="C13" s="170" t="s">
        <v>46</v>
      </c>
      <c r="D13" s="49">
        <f>COUNTA(G20:G84)+D12+1</f>
        <v>200</v>
      </c>
      <c r="E13" s="211">
        <f>COUNTA(G20:G84)+1</f>
        <v>51</v>
      </c>
      <c r="F13" s="178">
        <f>MIN(G20:G85)</f>
        <v>39.49</v>
      </c>
      <c r="G13" s="76">
        <f>AVERAGE(G20:G885)</f>
        <v>39.692199999999985</v>
      </c>
      <c r="H13" s="47">
        <v>15</v>
      </c>
      <c r="I13" s="177">
        <f t="shared" si="0"/>
        <v>0.2021999999999835</v>
      </c>
      <c r="J13" s="182">
        <v>0.11042824074074074</v>
      </c>
      <c r="K13" s="190">
        <f>J13-J12</f>
        <v>2.4548611111111118E-2</v>
      </c>
      <c r="L13" s="192">
        <f t="shared" ref="L13" si="1">K13+L11</f>
        <v>6.9143518518518535E-2</v>
      </c>
      <c r="M13" s="208" t="s">
        <v>149</v>
      </c>
      <c r="N13" s="158"/>
      <c r="O13" s="214"/>
    </row>
    <row r="14" spans="1:17" s="3" customFormat="1" ht="30" customHeight="1" thickBot="1">
      <c r="A14" s="167" t="s">
        <v>36</v>
      </c>
      <c r="B14" s="173" t="s">
        <v>44</v>
      </c>
      <c r="C14" s="171" t="s">
        <v>82</v>
      </c>
      <c r="D14" s="210">
        <f>COUNTA(J20:J84)+D13</f>
        <v>200</v>
      </c>
      <c r="E14" s="340">
        <f>COUNTA(H20:H84)</f>
        <v>29</v>
      </c>
      <c r="F14" s="179">
        <f>MIN(H20:H85)</f>
        <v>39.979999999999997</v>
      </c>
      <c r="G14" s="159">
        <f>AVERAGE(H20:H85)</f>
        <v>40.235172413793101</v>
      </c>
      <c r="H14" s="160">
        <v>16</v>
      </c>
      <c r="I14" s="180">
        <f t="shared" si="0"/>
        <v>0.25517241379310462</v>
      </c>
      <c r="J14" s="183" t="str">
        <f>'Общие результаты'!G6</f>
        <v>3:00:03</v>
      </c>
      <c r="K14" s="193">
        <f>J14-J13</f>
        <v>1.4606481481481484E-2</v>
      </c>
      <c r="L14" s="194">
        <f>K14+L12</f>
        <v>5.5891203703703693E-2</v>
      </c>
      <c r="M14" s="185"/>
      <c r="N14" s="161"/>
      <c r="O14" s="122"/>
    </row>
    <row r="15" spans="1:17" s="3" customFormat="1" ht="30" customHeight="1">
      <c r="A15" s="129"/>
      <c r="B15" s="130"/>
      <c r="C15" s="131"/>
      <c r="D15" s="131"/>
      <c r="E15" s="131"/>
      <c r="F15" s="70">
        <f>AVERAGE(F8:F9,F11,F13)</f>
        <v>40.2575</v>
      </c>
      <c r="G15" s="82">
        <f>AVERAGE(G8:G9,G11,G13)</f>
        <v>40.856293518518513</v>
      </c>
      <c r="H15" s="132" t="s">
        <v>38</v>
      </c>
      <c r="I15" s="83">
        <f>AVERAGE(I8:I9,I11,I13)</f>
        <v>0.59879351851851048</v>
      </c>
      <c r="J15" s="131"/>
      <c r="K15" s="131"/>
      <c r="L15" s="131"/>
      <c r="M15" s="50"/>
      <c r="N15" s="50"/>
    </row>
    <row r="16" spans="1:17" ht="27.75" customHeight="1">
      <c r="A16" s="51"/>
      <c r="B16" s="51"/>
      <c r="C16" s="51"/>
      <c r="D16" s="52"/>
      <c r="E16" s="53"/>
      <c r="F16" s="54">
        <f>AVERAGE(F10,F12,F14)</f>
        <v>39.906666666666666</v>
      </c>
      <c r="G16" s="55">
        <f>AVERAGE(G10,G12,G14)</f>
        <v>40.21075312343828</v>
      </c>
      <c r="H16" s="133" t="s">
        <v>97</v>
      </c>
      <c r="I16" s="56">
        <f>AVERAGE(I10,I12,I14)</f>
        <v>0.30408645677161417</v>
      </c>
      <c r="J16" s="53"/>
      <c r="K16" s="53"/>
      <c r="L16" s="53"/>
      <c r="M16" s="50"/>
      <c r="N16" s="50"/>
    </row>
    <row r="17" spans="1:14" ht="30" customHeight="1" thickBot="1">
      <c r="A17" s="57"/>
      <c r="B17" s="57"/>
      <c r="C17" s="57"/>
      <c r="D17" s="53"/>
      <c r="E17" s="53"/>
      <c r="F17" s="58">
        <f>AVERAGE(F8:F14)</f>
        <v>40.107142857142868</v>
      </c>
      <c r="G17" s="59">
        <f>AVERAGE(C20:H79)</f>
        <v>40.48265873015874</v>
      </c>
      <c r="H17" s="60"/>
      <c r="I17" s="61">
        <f>AVERAGE(I8:I14)</f>
        <v>0.47249049205555493</v>
      </c>
      <c r="J17" s="53"/>
      <c r="K17" s="53"/>
      <c r="L17" s="53"/>
      <c r="M17" s="57"/>
      <c r="N17" s="57"/>
    </row>
    <row r="19" spans="1:14" ht="15.75" thickBot="1">
      <c r="C19" s="2" t="str">
        <f>B8</f>
        <v>Наум</v>
      </c>
      <c r="D19" s="62" t="str">
        <f>B10</f>
        <v>Манило Денис</v>
      </c>
      <c r="E19" s="2" t="str">
        <f>B11</f>
        <v>Наум</v>
      </c>
      <c r="F19" s="62" t="str">
        <f>B12</f>
        <v>Манило Денис</v>
      </c>
      <c r="G19" s="2" t="str">
        <f>B13</f>
        <v>Наум</v>
      </c>
      <c r="H19" s="62" t="str">
        <f>B14</f>
        <v>Манило Денис</v>
      </c>
      <c r="I19" s="18"/>
    </row>
    <row r="20" spans="1:14">
      <c r="B20" s="1">
        <v>1</v>
      </c>
      <c r="C20" s="63">
        <v>44.4</v>
      </c>
      <c r="D20" s="64">
        <v>43.33</v>
      </c>
      <c r="E20" s="64">
        <v>41</v>
      </c>
      <c r="F20" s="64">
        <v>42.18</v>
      </c>
      <c r="G20" s="64">
        <v>41.51</v>
      </c>
      <c r="H20" s="64">
        <v>42.96</v>
      </c>
      <c r="I20" s="197"/>
      <c r="J20" s="198"/>
      <c r="K20" s="195"/>
      <c r="M20" s="2"/>
      <c r="N20" s="2"/>
    </row>
    <row r="21" spans="1:14">
      <c r="B21" s="1">
        <v>2</v>
      </c>
      <c r="C21" s="65">
        <v>42.93</v>
      </c>
      <c r="D21" s="66">
        <v>41.48</v>
      </c>
      <c r="E21" s="66">
        <v>39.86</v>
      </c>
      <c r="F21" s="66">
        <v>40.619999999999997</v>
      </c>
      <c r="G21" s="66">
        <v>39.909999999999997</v>
      </c>
      <c r="H21" s="66">
        <v>40.81</v>
      </c>
      <c r="I21" s="195"/>
      <c r="J21" s="199"/>
      <c r="K21" s="195"/>
      <c r="M21" s="3"/>
      <c r="N21" s="3"/>
    </row>
    <row r="22" spans="1:14">
      <c r="B22" s="1">
        <v>3</v>
      </c>
      <c r="C22" s="65">
        <v>42.95</v>
      </c>
      <c r="D22" s="66">
        <v>40.83</v>
      </c>
      <c r="E22" s="66">
        <v>39.69</v>
      </c>
      <c r="F22" s="66">
        <v>40.33</v>
      </c>
      <c r="G22" s="66">
        <v>39.71</v>
      </c>
      <c r="H22" s="66">
        <v>40.380000000000003</v>
      </c>
      <c r="I22" s="195"/>
      <c r="J22" s="199"/>
      <c r="K22" s="195"/>
      <c r="M22" s="3"/>
      <c r="N22" s="3"/>
    </row>
    <row r="23" spans="1:14">
      <c r="B23" s="1">
        <v>4</v>
      </c>
      <c r="C23" s="65">
        <v>42.72</v>
      </c>
      <c r="D23" s="66">
        <v>40.6</v>
      </c>
      <c r="E23" s="66">
        <v>39.72</v>
      </c>
      <c r="F23" s="66">
        <v>40.28</v>
      </c>
      <c r="G23" s="66">
        <v>39.630000000000003</v>
      </c>
      <c r="H23" s="66">
        <v>40.18</v>
      </c>
      <c r="I23" s="195"/>
      <c r="J23" s="199"/>
      <c r="K23" s="195"/>
      <c r="M23" s="3"/>
      <c r="N23" s="3"/>
    </row>
    <row r="24" spans="1:14">
      <c r="B24" s="1">
        <v>5</v>
      </c>
      <c r="C24" s="65">
        <v>43.07</v>
      </c>
      <c r="D24" s="66">
        <v>40.58</v>
      </c>
      <c r="E24" s="66">
        <v>39.630000000000003</v>
      </c>
      <c r="F24" s="66">
        <v>40.18</v>
      </c>
      <c r="G24" s="66">
        <v>39.78</v>
      </c>
      <c r="H24" s="66">
        <v>40.299999999999997</v>
      </c>
      <c r="I24" s="195"/>
      <c r="J24" s="199"/>
      <c r="K24" s="195"/>
    </row>
    <row r="25" spans="1:14">
      <c r="B25" s="1">
        <v>6</v>
      </c>
      <c r="C25" s="65">
        <v>42.97</v>
      </c>
      <c r="D25" s="66">
        <v>40.11</v>
      </c>
      <c r="E25" s="66">
        <v>39.729999999999997</v>
      </c>
      <c r="F25" s="66">
        <v>40.200000000000003</v>
      </c>
      <c r="G25" s="66">
        <v>39.590000000000003</v>
      </c>
      <c r="H25" s="66">
        <v>39.979999999999997</v>
      </c>
      <c r="I25" s="195"/>
      <c r="J25" s="199"/>
      <c r="K25" s="195"/>
    </row>
    <row r="26" spans="1:14">
      <c r="B26" s="1">
        <v>7</v>
      </c>
      <c r="C26" s="65">
        <v>44.12</v>
      </c>
      <c r="D26" s="66">
        <v>40.130000000000003</v>
      </c>
      <c r="E26" s="66">
        <v>39.700000000000003</v>
      </c>
      <c r="F26" s="66">
        <v>40.29</v>
      </c>
      <c r="G26" s="66">
        <v>39.590000000000003</v>
      </c>
      <c r="H26" s="66">
        <v>40.06</v>
      </c>
      <c r="I26" s="195"/>
      <c r="J26" s="199"/>
      <c r="K26" s="195"/>
    </row>
    <row r="27" spans="1:14">
      <c r="B27" s="1">
        <v>8</v>
      </c>
      <c r="C27" s="65">
        <v>42.37</v>
      </c>
      <c r="D27" s="66">
        <v>40.14</v>
      </c>
      <c r="E27" s="66">
        <v>39.68</v>
      </c>
      <c r="F27" s="66">
        <v>40.090000000000003</v>
      </c>
      <c r="G27" s="66">
        <v>39.74</v>
      </c>
      <c r="H27" s="66">
        <v>40.04</v>
      </c>
      <c r="I27" s="195"/>
      <c r="J27" s="199"/>
      <c r="K27" s="195"/>
    </row>
    <row r="28" spans="1:14">
      <c r="B28" s="1">
        <v>9</v>
      </c>
      <c r="C28" s="80">
        <v>42.2</v>
      </c>
      <c r="D28" s="66">
        <v>40.17</v>
      </c>
      <c r="E28" s="66">
        <v>39.67</v>
      </c>
      <c r="F28" s="66">
        <v>40.14</v>
      </c>
      <c r="G28" s="66">
        <v>39.630000000000003</v>
      </c>
      <c r="H28" s="66">
        <v>40.200000000000003</v>
      </c>
      <c r="I28" s="195"/>
      <c r="J28" s="199"/>
      <c r="K28" s="195"/>
    </row>
    <row r="29" spans="1:14">
      <c r="B29" s="1">
        <v>10</v>
      </c>
      <c r="C29" s="65">
        <v>42.92</v>
      </c>
      <c r="D29" s="66">
        <v>40.08</v>
      </c>
      <c r="E29" s="66">
        <v>39.549999999999997</v>
      </c>
      <c r="F29" s="66">
        <v>40.07</v>
      </c>
      <c r="G29" s="66">
        <v>39.6</v>
      </c>
      <c r="H29" s="66">
        <v>40.020000000000003</v>
      </c>
      <c r="I29" s="195"/>
      <c r="J29" s="199"/>
      <c r="K29" s="195"/>
    </row>
    <row r="30" spans="1:14">
      <c r="B30" s="1">
        <v>11</v>
      </c>
      <c r="C30" s="65">
        <v>42.89</v>
      </c>
      <c r="D30" s="66">
        <v>39.94</v>
      </c>
      <c r="E30" s="66">
        <v>39.58</v>
      </c>
      <c r="F30" s="66">
        <v>40.22</v>
      </c>
      <c r="G30" s="66">
        <v>39.6</v>
      </c>
      <c r="H30" s="66">
        <v>40.1</v>
      </c>
      <c r="I30" s="195"/>
      <c r="J30" s="199"/>
      <c r="K30" s="195"/>
    </row>
    <row r="31" spans="1:14">
      <c r="B31" s="1">
        <v>12</v>
      </c>
      <c r="C31" s="65">
        <v>44.77</v>
      </c>
      <c r="D31" s="66">
        <v>40.26</v>
      </c>
      <c r="E31" s="66">
        <v>39.549999999999997</v>
      </c>
      <c r="F31" s="66">
        <v>40.14</v>
      </c>
      <c r="G31" s="66">
        <v>39.58</v>
      </c>
      <c r="H31" s="66">
        <v>40.11</v>
      </c>
      <c r="I31" s="195"/>
      <c r="J31" s="199"/>
      <c r="K31" s="195"/>
    </row>
    <row r="32" spans="1:14">
      <c r="B32" s="1">
        <v>13</v>
      </c>
      <c r="C32" s="404">
        <v>112.05</v>
      </c>
      <c r="D32" s="66">
        <v>39.979999999999997</v>
      </c>
      <c r="E32" s="66">
        <v>39.61</v>
      </c>
      <c r="F32" s="66">
        <v>40.24</v>
      </c>
      <c r="G32" s="66">
        <v>39.590000000000003</v>
      </c>
      <c r="H32" s="66">
        <v>40</v>
      </c>
      <c r="I32" s="195"/>
      <c r="J32" s="199"/>
      <c r="K32" s="196"/>
      <c r="L32" s="1"/>
    </row>
    <row r="33" spans="2:12">
      <c r="B33" s="1">
        <v>14</v>
      </c>
      <c r="C33" s="69">
        <v>43.81</v>
      </c>
      <c r="D33" s="66">
        <v>39.85</v>
      </c>
      <c r="E33" s="66">
        <v>39.51</v>
      </c>
      <c r="F33" s="66">
        <v>40.06</v>
      </c>
      <c r="G33" s="66">
        <v>39.68</v>
      </c>
      <c r="H33" s="66">
        <v>40.049999999999997</v>
      </c>
      <c r="I33" s="195"/>
      <c r="J33" s="199"/>
      <c r="K33" s="196"/>
      <c r="L33" s="1"/>
    </row>
    <row r="34" spans="2:12">
      <c r="B34" s="1">
        <v>15</v>
      </c>
      <c r="C34" s="65">
        <v>42.22</v>
      </c>
      <c r="D34" s="66">
        <v>39.85</v>
      </c>
      <c r="E34" s="66">
        <v>39.51</v>
      </c>
      <c r="F34" s="66">
        <v>40.14</v>
      </c>
      <c r="G34" s="66">
        <v>39.68</v>
      </c>
      <c r="H34" s="66">
        <v>40.07</v>
      </c>
      <c r="I34" s="195"/>
      <c r="J34" s="199"/>
      <c r="K34" s="196"/>
      <c r="L34" s="1"/>
    </row>
    <row r="35" spans="2:12">
      <c r="B35" s="1">
        <v>16</v>
      </c>
      <c r="C35" s="65">
        <v>42.09</v>
      </c>
      <c r="D35" s="86">
        <v>39.99</v>
      </c>
      <c r="E35" s="66">
        <v>39.619999999999997</v>
      </c>
      <c r="F35" s="66">
        <v>40.229999999999997</v>
      </c>
      <c r="G35" s="66">
        <v>39.51</v>
      </c>
      <c r="H35" s="66">
        <v>40.03</v>
      </c>
      <c r="I35" s="195"/>
      <c r="J35" s="199"/>
      <c r="K35" s="196"/>
      <c r="L35" s="1"/>
    </row>
    <row r="36" spans="2:12">
      <c r="B36" s="1">
        <v>17</v>
      </c>
      <c r="C36" s="65">
        <v>41.84</v>
      </c>
      <c r="D36" s="66">
        <v>40.090000000000003</v>
      </c>
      <c r="E36" s="66">
        <v>39.51</v>
      </c>
      <c r="F36" s="66">
        <v>40.119999999999997</v>
      </c>
      <c r="G36" s="66">
        <v>39.520000000000003</v>
      </c>
      <c r="H36" s="66">
        <v>39.979999999999997</v>
      </c>
      <c r="I36" s="195"/>
      <c r="J36" s="199"/>
      <c r="K36" s="196"/>
      <c r="L36" s="1"/>
    </row>
    <row r="37" spans="2:12">
      <c r="B37" s="1">
        <v>18</v>
      </c>
      <c r="C37" s="65">
        <v>41.56</v>
      </c>
      <c r="D37" s="66">
        <v>39.86</v>
      </c>
      <c r="E37" s="66">
        <v>39.53</v>
      </c>
      <c r="F37" s="66">
        <v>40.090000000000003</v>
      </c>
      <c r="G37" s="66">
        <v>39.56</v>
      </c>
      <c r="H37" s="66">
        <v>40.119999999999997</v>
      </c>
      <c r="I37" s="195"/>
      <c r="J37" s="199"/>
      <c r="K37" s="196"/>
      <c r="L37" s="1"/>
    </row>
    <row r="38" spans="2:12">
      <c r="B38" s="1">
        <v>19</v>
      </c>
      <c r="C38" s="65">
        <v>41.2</v>
      </c>
      <c r="D38" s="66">
        <v>39.799999999999997</v>
      </c>
      <c r="E38" s="66">
        <v>39.659999999999997</v>
      </c>
      <c r="F38" s="66">
        <v>40.15</v>
      </c>
      <c r="G38" s="66">
        <v>39.81</v>
      </c>
      <c r="H38" s="66">
        <v>39.99</v>
      </c>
      <c r="I38" s="195"/>
      <c r="J38" s="199"/>
      <c r="K38" s="196"/>
      <c r="L38" s="1"/>
    </row>
    <row r="39" spans="2:12">
      <c r="B39" s="1">
        <v>20</v>
      </c>
      <c r="C39" s="65">
        <v>41.19</v>
      </c>
      <c r="D39" s="66">
        <v>39.99</v>
      </c>
      <c r="E39" s="66">
        <v>39.68</v>
      </c>
      <c r="F39" s="66">
        <v>40.14</v>
      </c>
      <c r="G39" s="66">
        <v>39.78</v>
      </c>
      <c r="H39" s="66">
        <v>39.979999999999997</v>
      </c>
      <c r="I39" s="195"/>
      <c r="J39" s="199"/>
      <c r="K39" s="196"/>
      <c r="L39" s="1"/>
    </row>
    <row r="40" spans="2:12">
      <c r="B40" s="1">
        <v>21</v>
      </c>
      <c r="C40" s="65">
        <v>41.1</v>
      </c>
      <c r="D40" s="66">
        <v>40.06</v>
      </c>
      <c r="E40" s="66">
        <v>39.450000000000003</v>
      </c>
      <c r="F40" s="66">
        <v>40.18</v>
      </c>
      <c r="G40" s="66">
        <v>39.659999999999997</v>
      </c>
      <c r="H40" s="66">
        <v>40.08</v>
      </c>
      <c r="I40" s="195"/>
      <c r="J40" s="199"/>
      <c r="K40" s="196"/>
      <c r="L40" s="1"/>
    </row>
    <row r="41" spans="2:12">
      <c r="B41" s="1">
        <v>22</v>
      </c>
      <c r="C41" s="65">
        <v>41.02</v>
      </c>
      <c r="D41" s="66">
        <v>40.11</v>
      </c>
      <c r="E41" s="66">
        <v>39.35</v>
      </c>
      <c r="F41" s="66">
        <v>40.1</v>
      </c>
      <c r="G41" s="66">
        <v>39.67</v>
      </c>
      <c r="H41" s="66">
        <v>40.03</v>
      </c>
      <c r="I41" s="195"/>
      <c r="J41" s="199"/>
      <c r="K41" s="196"/>
      <c r="L41" s="1"/>
    </row>
    <row r="42" spans="2:12">
      <c r="B42" s="1">
        <v>23</v>
      </c>
      <c r="C42" s="65">
        <v>40.75</v>
      </c>
      <c r="D42" s="66">
        <v>40.950000000000003</v>
      </c>
      <c r="E42" s="66">
        <v>39.17</v>
      </c>
      <c r="F42" s="66">
        <v>40.159999999999997</v>
      </c>
      <c r="G42" s="66">
        <v>39.56</v>
      </c>
      <c r="H42" s="66">
        <v>40.32</v>
      </c>
      <c r="I42" s="195"/>
      <c r="J42" s="199"/>
      <c r="K42" s="196"/>
      <c r="L42" s="1"/>
    </row>
    <row r="43" spans="2:12">
      <c r="B43" s="1">
        <v>24</v>
      </c>
      <c r="C43" s="65">
        <v>40.9</v>
      </c>
      <c r="D43" s="66">
        <v>43.5</v>
      </c>
      <c r="E43" s="66">
        <v>39.93</v>
      </c>
      <c r="G43" s="66">
        <v>39.54</v>
      </c>
      <c r="H43" s="66">
        <v>40.68</v>
      </c>
      <c r="I43" s="195"/>
      <c r="J43" s="199"/>
      <c r="K43" s="196"/>
      <c r="L43" s="1"/>
    </row>
    <row r="44" spans="2:12">
      <c r="B44" s="1">
        <v>25</v>
      </c>
      <c r="C44" s="65">
        <v>40.86</v>
      </c>
      <c r="D44" s="66">
        <v>40.11</v>
      </c>
      <c r="E44" s="66">
        <v>39.700000000000003</v>
      </c>
      <c r="F44" s="66"/>
      <c r="G44" s="66">
        <v>39.590000000000003</v>
      </c>
      <c r="H44" s="66">
        <v>40.21</v>
      </c>
      <c r="I44" s="195"/>
      <c r="J44" s="199"/>
      <c r="K44" s="196"/>
      <c r="L44" s="1"/>
    </row>
    <row r="45" spans="2:12">
      <c r="B45" s="1">
        <v>26</v>
      </c>
      <c r="C45" s="65">
        <v>40.61</v>
      </c>
      <c r="D45" s="66">
        <v>40</v>
      </c>
      <c r="E45" s="66">
        <v>39.520000000000003</v>
      </c>
      <c r="F45" s="66"/>
      <c r="G45" s="66">
        <v>39.68</v>
      </c>
      <c r="H45" s="66">
        <v>40.04</v>
      </c>
      <c r="I45" s="195"/>
      <c r="J45" s="199"/>
      <c r="K45" s="196"/>
      <c r="L45" s="1"/>
    </row>
    <row r="46" spans="2:12">
      <c r="B46" s="1">
        <v>27</v>
      </c>
      <c r="C46" s="65">
        <v>40.67</v>
      </c>
      <c r="D46" s="66">
        <v>39.92</v>
      </c>
      <c r="E46" s="66">
        <v>39.56</v>
      </c>
      <c r="F46" s="66"/>
      <c r="G46" s="66">
        <v>39.57</v>
      </c>
      <c r="H46" s="66">
        <v>40.06</v>
      </c>
      <c r="I46" s="195"/>
      <c r="J46" s="199"/>
      <c r="K46" s="196"/>
      <c r="L46" s="1"/>
    </row>
    <row r="47" spans="2:12">
      <c r="B47" s="1">
        <v>28</v>
      </c>
      <c r="C47" s="65">
        <v>40.57</v>
      </c>
      <c r="D47" s="66">
        <v>39.83</v>
      </c>
      <c r="E47" s="66">
        <v>39.58</v>
      </c>
      <c r="F47" s="66"/>
      <c r="G47" s="66">
        <v>39.68</v>
      </c>
      <c r="H47" s="66">
        <v>39.99</v>
      </c>
      <c r="I47" s="195"/>
      <c r="J47" s="199"/>
      <c r="K47" s="196"/>
      <c r="L47" s="1"/>
    </row>
    <row r="48" spans="2:12">
      <c r="B48" s="1">
        <v>29</v>
      </c>
      <c r="C48" s="65">
        <v>40.479999999999997</v>
      </c>
      <c r="D48" s="66">
        <v>40.020000000000003</v>
      </c>
      <c r="E48" s="66">
        <v>39.520000000000003</v>
      </c>
      <c r="F48" s="66"/>
      <c r="G48" s="66">
        <v>39.6</v>
      </c>
      <c r="H48" s="66">
        <v>40.049999999999997</v>
      </c>
      <c r="I48" s="195"/>
      <c r="J48" s="199"/>
      <c r="K48" s="196"/>
      <c r="L48" s="1"/>
    </row>
    <row r="49" spans="2:12">
      <c r="B49" s="1">
        <v>30</v>
      </c>
      <c r="C49" s="65">
        <v>40.49</v>
      </c>
      <c r="D49" s="66">
        <v>39.94</v>
      </c>
      <c r="E49" s="66">
        <v>39.56</v>
      </c>
      <c r="F49" s="66"/>
      <c r="G49" s="66">
        <v>39.51</v>
      </c>
      <c r="H49" s="66"/>
      <c r="I49" s="195"/>
      <c r="J49" s="199"/>
      <c r="K49" s="196"/>
      <c r="L49" s="1"/>
    </row>
    <row r="50" spans="2:12">
      <c r="B50" s="1">
        <v>31</v>
      </c>
      <c r="C50" s="65">
        <v>40.450000000000003</v>
      </c>
      <c r="D50" s="66">
        <v>39.96</v>
      </c>
      <c r="E50" s="66">
        <v>39.64</v>
      </c>
      <c r="F50" s="66"/>
      <c r="G50" s="66">
        <v>39.49</v>
      </c>
      <c r="H50" s="66"/>
      <c r="I50" s="195"/>
      <c r="J50" s="199"/>
      <c r="K50" s="196"/>
      <c r="L50" s="1"/>
    </row>
    <row r="51" spans="2:12">
      <c r="B51" s="1">
        <v>32</v>
      </c>
      <c r="C51" s="65">
        <v>40.380000000000003</v>
      </c>
      <c r="D51" s="66">
        <v>40.25</v>
      </c>
      <c r="E51" s="66">
        <v>39.56</v>
      </c>
      <c r="F51" s="66"/>
      <c r="G51" s="66">
        <v>39.520000000000003</v>
      </c>
      <c r="H51" s="66"/>
      <c r="I51" s="195"/>
      <c r="J51" s="199"/>
      <c r="K51" s="196"/>
      <c r="L51" s="1"/>
    </row>
    <row r="52" spans="2:12">
      <c r="B52" s="1">
        <v>33</v>
      </c>
      <c r="C52" s="65">
        <v>40.25</v>
      </c>
      <c r="D52" s="66">
        <v>40.08</v>
      </c>
      <c r="E52" s="66">
        <v>39.69</v>
      </c>
      <c r="F52" s="66"/>
      <c r="G52" s="66">
        <v>39.770000000000003</v>
      </c>
      <c r="H52" s="66"/>
      <c r="I52" s="195"/>
      <c r="J52" s="199"/>
      <c r="K52" s="196"/>
      <c r="L52" s="1"/>
    </row>
    <row r="53" spans="2:12">
      <c r="B53" s="1">
        <v>34</v>
      </c>
      <c r="C53" s="65">
        <v>40.33</v>
      </c>
      <c r="D53" s="66">
        <v>39.950000000000003</v>
      </c>
      <c r="E53" s="66">
        <v>39.58</v>
      </c>
      <c r="F53" s="66"/>
      <c r="G53" s="66">
        <v>39.67</v>
      </c>
      <c r="H53" s="66"/>
      <c r="I53" s="195"/>
      <c r="J53" s="199"/>
      <c r="K53" s="196"/>
      <c r="L53" s="1"/>
    </row>
    <row r="54" spans="2:12">
      <c r="B54" s="1">
        <v>35</v>
      </c>
      <c r="C54" s="65">
        <v>40.36</v>
      </c>
      <c r="D54" s="66">
        <v>39.78</v>
      </c>
      <c r="E54" s="66">
        <v>39.450000000000003</v>
      </c>
      <c r="F54" s="66"/>
      <c r="G54" s="66">
        <v>39.61</v>
      </c>
      <c r="H54" s="66"/>
      <c r="I54" s="195"/>
      <c r="J54" s="199"/>
      <c r="K54" s="196"/>
      <c r="L54" s="1"/>
    </row>
    <row r="55" spans="2:12">
      <c r="B55" s="1">
        <v>36</v>
      </c>
      <c r="C55" s="65">
        <v>40.24</v>
      </c>
      <c r="D55" s="66">
        <v>40.04</v>
      </c>
      <c r="E55" s="66">
        <v>39.58</v>
      </c>
      <c r="F55" s="66"/>
      <c r="G55" s="66">
        <v>39.630000000000003</v>
      </c>
      <c r="H55" s="66"/>
      <c r="I55" s="195"/>
      <c r="J55" s="199"/>
      <c r="K55" s="196"/>
      <c r="L55" s="1"/>
    </row>
    <row r="56" spans="2:12">
      <c r="B56" s="1">
        <v>37</v>
      </c>
      <c r="C56" s="65">
        <v>40.24</v>
      </c>
      <c r="D56" s="66">
        <v>39.840000000000003</v>
      </c>
      <c r="E56" s="66">
        <v>40.01</v>
      </c>
      <c r="F56" s="66"/>
      <c r="G56" s="66">
        <v>39.57</v>
      </c>
      <c r="H56" s="66"/>
      <c r="I56" s="195"/>
      <c r="J56" s="199"/>
      <c r="K56" s="196"/>
      <c r="L56" s="1"/>
    </row>
    <row r="57" spans="2:12">
      <c r="B57" s="1">
        <v>38</v>
      </c>
      <c r="C57" s="65">
        <v>40.17</v>
      </c>
      <c r="D57" s="66">
        <v>39.74</v>
      </c>
      <c r="E57" s="66">
        <v>39.49</v>
      </c>
      <c r="F57" s="66"/>
      <c r="G57" s="66">
        <v>39.770000000000003</v>
      </c>
      <c r="H57" s="66"/>
      <c r="I57" s="195"/>
      <c r="J57" s="199"/>
      <c r="K57" s="196"/>
      <c r="L57" s="1"/>
    </row>
    <row r="58" spans="2:12">
      <c r="B58" s="1">
        <v>39</v>
      </c>
      <c r="C58" s="65">
        <v>40.200000000000003</v>
      </c>
      <c r="D58" s="66">
        <v>39.86</v>
      </c>
      <c r="E58" s="66">
        <v>39.57</v>
      </c>
      <c r="F58" s="66"/>
      <c r="G58" s="66">
        <v>39.61</v>
      </c>
      <c r="H58" s="66"/>
      <c r="I58" s="195"/>
      <c r="J58" s="199"/>
      <c r="K58" s="196"/>
      <c r="L58" s="1"/>
    </row>
    <row r="59" spans="2:12">
      <c r="B59" s="1">
        <v>40</v>
      </c>
      <c r="C59" s="65">
        <v>40.43</v>
      </c>
      <c r="D59" s="66">
        <v>39.840000000000003</v>
      </c>
      <c r="E59" s="66">
        <v>39.479999999999997</v>
      </c>
      <c r="F59" s="66"/>
      <c r="G59" s="66">
        <v>39.619999999999997</v>
      </c>
      <c r="H59" s="66"/>
      <c r="I59" s="195"/>
      <c r="J59" s="199"/>
      <c r="K59" s="196"/>
      <c r="L59" s="1"/>
    </row>
    <row r="60" spans="2:12">
      <c r="B60" s="1">
        <v>41</v>
      </c>
      <c r="C60" s="65"/>
      <c r="D60" s="66">
        <v>39.85</v>
      </c>
      <c r="E60" s="66">
        <v>39.630000000000003</v>
      </c>
      <c r="F60" s="66"/>
      <c r="G60" s="66">
        <v>39.81</v>
      </c>
      <c r="H60" s="66"/>
      <c r="I60" s="195"/>
      <c r="J60" s="199"/>
      <c r="K60" s="196"/>
      <c r="L60" s="1"/>
    </row>
    <row r="61" spans="2:12">
      <c r="B61" s="1">
        <v>42</v>
      </c>
      <c r="C61" s="65"/>
      <c r="D61" s="66">
        <v>39.78</v>
      </c>
      <c r="E61" s="66">
        <v>39.64</v>
      </c>
      <c r="F61" s="66"/>
      <c r="G61" s="66">
        <v>39.74</v>
      </c>
      <c r="H61" s="66"/>
      <c r="I61" s="195"/>
      <c r="J61" s="199"/>
      <c r="K61" s="196"/>
      <c r="L61" s="1"/>
    </row>
    <row r="62" spans="2:12">
      <c r="B62" s="1">
        <v>43</v>
      </c>
      <c r="C62" s="65"/>
      <c r="D62" s="66">
        <v>39.96</v>
      </c>
      <c r="E62" s="66">
        <v>39.630000000000003</v>
      </c>
      <c r="F62" s="66"/>
      <c r="G62" s="66">
        <v>39.71</v>
      </c>
      <c r="H62" s="66"/>
      <c r="I62" s="195"/>
      <c r="J62" s="199"/>
      <c r="K62" s="196"/>
      <c r="L62" s="1"/>
    </row>
    <row r="63" spans="2:12">
      <c r="B63" s="1">
        <v>44</v>
      </c>
      <c r="C63" s="65"/>
      <c r="D63" s="66">
        <v>39.880000000000003</v>
      </c>
      <c r="E63" s="66">
        <v>39.869999999999997</v>
      </c>
      <c r="F63" s="66"/>
      <c r="G63" s="66">
        <v>39.630000000000003</v>
      </c>
      <c r="H63" s="66"/>
      <c r="I63" s="195"/>
      <c r="J63" s="199"/>
      <c r="K63" s="196"/>
      <c r="L63" s="1"/>
    </row>
    <row r="64" spans="2:12">
      <c r="B64" s="1">
        <v>45</v>
      </c>
      <c r="C64" s="65"/>
      <c r="D64" s="66">
        <v>39.92</v>
      </c>
      <c r="E64" s="66">
        <v>39.549999999999997</v>
      </c>
      <c r="F64" s="66"/>
      <c r="G64" s="66">
        <v>39.6</v>
      </c>
      <c r="H64" s="66"/>
      <c r="I64" s="195"/>
      <c r="J64" s="199"/>
      <c r="K64" s="196"/>
      <c r="L64" s="1"/>
    </row>
    <row r="65" spans="2:12">
      <c r="B65" s="1">
        <v>46</v>
      </c>
      <c r="C65" s="65"/>
      <c r="D65" s="66">
        <v>39.69</v>
      </c>
      <c r="E65" s="66">
        <v>39.450000000000003</v>
      </c>
      <c r="F65" s="66"/>
      <c r="G65" s="66">
        <v>39.619999999999997</v>
      </c>
      <c r="H65" s="66"/>
      <c r="I65" s="195"/>
      <c r="J65" s="199"/>
      <c r="K65" s="196"/>
      <c r="L65" s="1"/>
    </row>
    <row r="66" spans="2:12">
      <c r="B66" s="1">
        <v>47</v>
      </c>
      <c r="C66" s="65"/>
      <c r="D66" s="66">
        <v>39.83</v>
      </c>
      <c r="E66" s="66">
        <v>39.46</v>
      </c>
      <c r="F66" s="66"/>
      <c r="G66" s="66">
        <v>39.520000000000003</v>
      </c>
      <c r="H66" s="66"/>
      <c r="I66" s="195"/>
      <c r="J66" s="199"/>
      <c r="K66" s="196"/>
      <c r="L66" s="1"/>
    </row>
    <row r="67" spans="2:12">
      <c r="B67" s="1">
        <v>48</v>
      </c>
      <c r="C67" s="65"/>
      <c r="D67" s="66">
        <v>39.880000000000003</v>
      </c>
      <c r="E67" s="66">
        <v>39.74</v>
      </c>
      <c r="F67" s="66"/>
      <c r="G67" s="66">
        <v>40.119999999999997</v>
      </c>
      <c r="H67" s="66"/>
      <c r="I67" s="195"/>
      <c r="J67" s="199"/>
      <c r="K67" s="196"/>
      <c r="L67" s="1"/>
    </row>
    <row r="68" spans="2:12">
      <c r="B68" s="1">
        <v>49</v>
      </c>
      <c r="C68" s="65"/>
      <c r="D68" s="66">
        <v>39.78</v>
      </c>
      <c r="E68" s="66">
        <v>39.85</v>
      </c>
      <c r="F68" s="66"/>
      <c r="G68" s="66">
        <v>39.64</v>
      </c>
      <c r="H68" s="66"/>
      <c r="I68" s="195"/>
      <c r="J68" s="199"/>
      <c r="K68" s="196"/>
      <c r="L68" s="1"/>
    </row>
    <row r="69" spans="2:12">
      <c r="B69" s="1">
        <v>50</v>
      </c>
      <c r="C69" s="65"/>
      <c r="D69" s="66">
        <v>39.76</v>
      </c>
      <c r="E69" s="66">
        <v>39.619999999999997</v>
      </c>
      <c r="F69" s="66"/>
      <c r="G69" s="66">
        <v>39.9</v>
      </c>
      <c r="H69" s="66"/>
      <c r="I69" s="195"/>
      <c r="J69" s="199"/>
      <c r="K69" s="196"/>
      <c r="L69" s="1"/>
    </row>
    <row r="70" spans="2:12">
      <c r="B70" s="1">
        <v>51</v>
      </c>
      <c r="C70" s="65"/>
      <c r="D70" s="66">
        <v>39.69</v>
      </c>
      <c r="E70" s="66"/>
      <c r="F70" s="66"/>
      <c r="G70" s="66"/>
      <c r="H70" s="66"/>
      <c r="I70" s="195"/>
      <c r="J70" s="199"/>
      <c r="K70" s="196"/>
      <c r="L70" s="1"/>
    </row>
    <row r="71" spans="2:12">
      <c r="B71" s="1">
        <v>52</v>
      </c>
      <c r="C71" s="65"/>
      <c r="D71" s="66">
        <v>39.92</v>
      </c>
      <c r="E71" s="66"/>
      <c r="F71" s="66"/>
      <c r="G71" s="66"/>
      <c r="H71" s="66"/>
      <c r="I71" s="195"/>
      <c r="J71" s="199"/>
      <c r="K71" s="196"/>
      <c r="L71" s="1"/>
    </row>
    <row r="72" spans="2:12">
      <c r="B72" s="1">
        <v>53</v>
      </c>
      <c r="C72" s="65"/>
      <c r="D72" s="66">
        <v>39.82</v>
      </c>
      <c r="E72" s="66"/>
      <c r="F72" s="66"/>
      <c r="G72" s="66"/>
      <c r="H72" s="66"/>
      <c r="I72" s="195"/>
      <c r="J72" s="199"/>
      <c r="K72" s="196"/>
      <c r="L72" s="1"/>
    </row>
    <row r="73" spans="2:12">
      <c r="B73" s="1">
        <v>54</v>
      </c>
      <c r="C73" s="65"/>
      <c r="D73" s="66">
        <v>39.68</v>
      </c>
      <c r="E73" s="66"/>
      <c r="F73" s="66"/>
      <c r="G73" s="66"/>
      <c r="H73" s="66"/>
      <c r="I73" s="195"/>
      <c r="J73" s="199"/>
      <c r="K73" s="196"/>
      <c r="L73" s="1"/>
    </row>
    <row r="74" spans="2:12">
      <c r="B74" s="1">
        <v>55</v>
      </c>
      <c r="C74" s="65"/>
      <c r="D74" s="66">
        <v>39.729999999999997</v>
      </c>
      <c r="E74" s="66"/>
      <c r="F74" s="66"/>
      <c r="G74" s="66"/>
      <c r="H74" s="66"/>
      <c r="I74" s="195"/>
      <c r="J74" s="199"/>
      <c r="K74" s="196"/>
      <c r="L74" s="1"/>
    </row>
    <row r="75" spans="2:12">
      <c r="B75" s="1">
        <v>56</v>
      </c>
      <c r="C75" s="65"/>
      <c r="D75" s="66">
        <v>39.840000000000003</v>
      </c>
      <c r="E75" s="66"/>
      <c r="F75" s="66"/>
      <c r="G75" s="66"/>
      <c r="H75" s="66"/>
      <c r="I75" s="195"/>
      <c r="J75" s="199"/>
      <c r="K75" s="196"/>
      <c r="L75" s="1"/>
    </row>
    <row r="76" spans="2:12">
      <c r="B76" s="1">
        <v>57</v>
      </c>
      <c r="C76" s="127"/>
      <c r="D76" s="66">
        <v>39.770000000000003</v>
      </c>
      <c r="E76" s="66"/>
      <c r="F76" s="66"/>
      <c r="G76" s="66"/>
      <c r="H76" s="66"/>
      <c r="I76" s="195"/>
      <c r="J76" s="199"/>
      <c r="K76" s="196"/>
      <c r="L76" s="1"/>
    </row>
    <row r="77" spans="2:12">
      <c r="B77" s="1">
        <v>58</v>
      </c>
      <c r="C77" s="200"/>
      <c r="D77" s="195">
        <v>39.880000000000003</v>
      </c>
      <c r="E77" s="195"/>
      <c r="F77" s="195"/>
      <c r="G77" s="195"/>
      <c r="H77" s="195"/>
      <c r="I77" s="195"/>
      <c r="J77" s="199"/>
      <c r="K77" s="196"/>
      <c r="L77" s="1"/>
    </row>
    <row r="78" spans="2:12">
      <c r="B78" s="1">
        <v>59</v>
      </c>
      <c r="C78" s="200"/>
      <c r="D78" s="195">
        <v>39.950000000000003</v>
      </c>
      <c r="E78" s="195"/>
      <c r="F78" s="195"/>
      <c r="G78" s="195"/>
      <c r="H78" s="195"/>
      <c r="I78" s="195"/>
      <c r="J78" s="199"/>
      <c r="K78" s="195"/>
    </row>
    <row r="79" spans="2:12">
      <c r="B79" s="1">
        <v>60</v>
      </c>
      <c r="C79" s="200"/>
      <c r="D79" s="195">
        <v>39.81</v>
      </c>
      <c r="E79" s="195"/>
      <c r="F79" s="195"/>
      <c r="G79" s="195"/>
      <c r="H79" s="195"/>
      <c r="I79" s="195"/>
      <c r="J79" s="199"/>
      <c r="K79" s="195"/>
    </row>
    <row r="80" spans="2:12">
      <c r="B80" s="1">
        <v>61</v>
      </c>
      <c r="C80" s="200"/>
      <c r="D80" s="195"/>
      <c r="E80" s="195"/>
      <c r="F80" s="195"/>
      <c r="G80" s="195"/>
      <c r="H80" s="195"/>
      <c r="I80" s="195"/>
      <c r="J80" s="199"/>
      <c r="K80" s="195"/>
    </row>
    <row r="81" spans="2:11">
      <c r="B81" s="1">
        <v>62</v>
      </c>
      <c r="C81" s="200"/>
      <c r="D81" s="195"/>
      <c r="E81" s="195"/>
      <c r="F81" s="195"/>
      <c r="G81" s="195"/>
      <c r="H81" s="195"/>
      <c r="I81" s="195"/>
      <c r="J81" s="199"/>
      <c r="K81" s="195"/>
    </row>
    <row r="82" spans="2:11" ht="15.75" thickBot="1">
      <c r="B82" s="1">
        <v>63</v>
      </c>
      <c r="C82" s="201"/>
      <c r="D82" s="202"/>
      <c r="E82" s="202"/>
      <c r="F82" s="202"/>
      <c r="G82" s="202"/>
      <c r="H82" s="202"/>
      <c r="I82" s="202"/>
      <c r="J82" s="203"/>
      <c r="K82" s="195"/>
    </row>
    <row r="83" spans="2:11">
      <c r="B83" s="1">
        <v>64</v>
      </c>
    </row>
  </sheetData>
  <mergeCells count="19">
    <mergeCell ref="E8:E9"/>
    <mergeCell ref="B8:B9"/>
    <mergeCell ref="A8:A9"/>
    <mergeCell ref="O8:Q11"/>
    <mergeCell ref="N8:N9"/>
    <mergeCell ref="M8:M9"/>
    <mergeCell ref="L8:L9"/>
    <mergeCell ref="K8:K9"/>
    <mergeCell ref="J8:J9"/>
    <mergeCell ref="A2:L2"/>
    <mergeCell ref="A6:A7"/>
    <mergeCell ref="B6:B7"/>
    <mergeCell ref="C6:C7"/>
    <mergeCell ref="D6:D7"/>
    <mergeCell ref="E6:E7"/>
    <mergeCell ref="F6:I6"/>
    <mergeCell ref="J6:J7"/>
    <mergeCell ref="K6:L6"/>
    <mergeCell ref="A4:N4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Q83"/>
  <sheetViews>
    <sheetView topLeftCell="A4" zoomScale="90" zoomScaleNormal="90" workbookViewId="0">
      <selection activeCell="O9" sqref="O9:Q11"/>
    </sheetView>
  </sheetViews>
  <sheetFormatPr defaultColWidth="8.85546875" defaultRowHeight="15"/>
  <cols>
    <col min="1" max="1" width="8.7109375" style="1" customWidth="1"/>
    <col min="2" max="2" width="19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" style="2" customWidth="1"/>
    <col min="10" max="10" width="12.7109375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10.7109375" style="1" customWidth="1"/>
    <col min="15" max="16384" width="8.85546875" style="1"/>
  </cols>
  <sheetData>
    <row r="2" spans="1:17" ht="18.75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7" ht="7.5" customHeight="1" thickBot="1"/>
    <row r="4" spans="1:17" ht="18" thickBot="1">
      <c r="A4" s="292" t="s">
        <v>58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4"/>
    </row>
    <row r="5" spans="1:17" ht="7.5" customHeight="1" thickBot="1"/>
    <row r="6" spans="1:17" s="2" customFormat="1" ht="20.25" customHeight="1">
      <c r="A6" s="275" t="s">
        <v>22</v>
      </c>
      <c r="B6" s="277" t="s">
        <v>13</v>
      </c>
      <c r="C6" s="279" t="s">
        <v>18</v>
      </c>
      <c r="D6" s="281" t="s">
        <v>23</v>
      </c>
      <c r="E6" s="283" t="s">
        <v>24</v>
      </c>
      <c r="F6" s="285" t="s">
        <v>25</v>
      </c>
      <c r="G6" s="286"/>
      <c r="H6" s="286"/>
      <c r="I6" s="287"/>
      <c r="J6" s="288" t="s">
        <v>26</v>
      </c>
      <c r="K6" s="290" t="s">
        <v>27</v>
      </c>
      <c r="L6" s="291"/>
      <c r="M6" s="162"/>
      <c r="N6" s="163"/>
    </row>
    <row r="7" spans="1:17" s="2" customFormat="1" ht="27.75" customHeight="1" thickBot="1">
      <c r="A7" s="276"/>
      <c r="B7" s="278"/>
      <c r="C7" s="280"/>
      <c r="D7" s="282"/>
      <c r="E7" s="284"/>
      <c r="F7" s="319" t="s">
        <v>28</v>
      </c>
      <c r="G7" s="320" t="s">
        <v>29</v>
      </c>
      <c r="H7" s="320" t="s">
        <v>30</v>
      </c>
      <c r="I7" s="321" t="s">
        <v>31</v>
      </c>
      <c r="J7" s="289"/>
      <c r="K7" s="186" t="s">
        <v>32</v>
      </c>
      <c r="L7" s="187" t="s">
        <v>33</v>
      </c>
      <c r="M7" s="184" t="s">
        <v>34</v>
      </c>
      <c r="N7" s="164" t="s">
        <v>35</v>
      </c>
    </row>
    <row r="8" spans="1:17" s="3" customFormat="1" ht="30" customHeight="1">
      <c r="A8" s="165">
        <v>1</v>
      </c>
      <c r="B8" s="204" t="s">
        <v>40</v>
      </c>
      <c r="C8" s="168" t="s">
        <v>83</v>
      </c>
      <c r="D8" s="209">
        <f>COUNTA(C20:C84)+1</f>
        <v>43</v>
      </c>
      <c r="E8" s="345">
        <f>COUNTA(C20:C84)+1</f>
        <v>43</v>
      </c>
      <c r="F8" s="174">
        <f>MIN(C20:C83)</f>
        <v>39.86</v>
      </c>
      <c r="G8" s="155">
        <f>AVERAGE(C20:C86)</f>
        <v>41.29809523809525</v>
      </c>
      <c r="H8" s="156">
        <v>1</v>
      </c>
      <c r="I8" s="175">
        <f>G8-F8</f>
        <v>1.4380952380952507</v>
      </c>
      <c r="J8" s="181">
        <v>2.056712962962963E-2</v>
      </c>
      <c r="K8" s="188">
        <f>J8</f>
        <v>2.056712962962963E-2</v>
      </c>
      <c r="L8" s="189">
        <f>K8</f>
        <v>2.056712962962963E-2</v>
      </c>
      <c r="M8" s="207" t="s">
        <v>124</v>
      </c>
      <c r="N8" s="157"/>
      <c r="O8" s="154"/>
      <c r="P8" s="48"/>
    </row>
    <row r="9" spans="1:17" s="3" customFormat="1" ht="30" customHeight="1">
      <c r="A9" s="297">
        <v>2</v>
      </c>
      <c r="B9" s="349" t="s">
        <v>59</v>
      </c>
      <c r="C9" s="169" t="s">
        <v>94</v>
      </c>
      <c r="D9" s="353">
        <f>COUNTA(D20:D27)+D8</f>
        <v>51</v>
      </c>
      <c r="E9" s="351">
        <f>COUNTA(D20:D84)+1</f>
        <v>55</v>
      </c>
      <c r="F9" s="176">
        <f>MIN(D20:D26)</f>
        <v>40.44</v>
      </c>
      <c r="G9" s="77">
        <f>AVERAGE(D20:D26)</f>
        <v>41</v>
      </c>
      <c r="H9" s="47">
        <v>2</v>
      </c>
      <c r="I9" s="177">
        <f>G9-F9</f>
        <v>0.56000000000000227</v>
      </c>
      <c r="J9" s="302">
        <v>4.7824074074074074E-2</v>
      </c>
      <c r="K9" s="347">
        <f>J9-J8</f>
        <v>2.7256944444444445E-2</v>
      </c>
      <c r="L9" s="300">
        <f>K9</f>
        <v>2.7256944444444445E-2</v>
      </c>
      <c r="M9" s="299" t="s">
        <v>130</v>
      </c>
      <c r="N9" s="406" t="s">
        <v>156</v>
      </c>
      <c r="O9" s="408" t="s">
        <v>158</v>
      </c>
      <c r="P9" s="409"/>
      <c r="Q9" s="409"/>
    </row>
    <row r="10" spans="1:17" s="3" customFormat="1" ht="30" customHeight="1">
      <c r="A10" s="298"/>
      <c r="B10" s="350"/>
      <c r="C10" s="169"/>
      <c r="D10" s="353">
        <f>COUNTA(D28:D85)+D9+1</f>
        <v>98</v>
      </c>
      <c r="E10" s="352"/>
      <c r="F10" s="176">
        <f>MIN(D28:D91)</f>
        <v>39.79</v>
      </c>
      <c r="G10" s="77">
        <f>AVERAGE(D28:D93)</f>
        <v>40.093043478260867</v>
      </c>
      <c r="H10" s="47">
        <v>10</v>
      </c>
      <c r="I10" s="177">
        <f>G10-F10</f>
        <v>0.30304347826086797</v>
      </c>
      <c r="J10" s="303"/>
      <c r="K10" s="348"/>
      <c r="L10" s="301"/>
      <c r="M10" s="346"/>
      <c r="N10" s="407"/>
      <c r="O10" s="408"/>
      <c r="P10" s="409"/>
      <c r="Q10" s="409"/>
    </row>
    <row r="11" spans="1:17" s="3" customFormat="1" ht="30" customHeight="1">
      <c r="A11" s="166">
        <v>3</v>
      </c>
      <c r="B11" s="205" t="s">
        <v>40</v>
      </c>
      <c r="C11" s="169" t="s">
        <v>92</v>
      </c>
      <c r="D11" s="49">
        <f>COUNTA(E20:E84)+D10+1</f>
        <v>127</v>
      </c>
      <c r="E11" s="211">
        <f>COUNTA(E20:E84)+1</f>
        <v>29</v>
      </c>
      <c r="F11" s="178">
        <f>MIN(E20:E85)</f>
        <v>39.76</v>
      </c>
      <c r="G11" s="76">
        <f>AVERAGE(E20:E86)</f>
        <v>40.218571428571423</v>
      </c>
      <c r="H11" s="47">
        <v>0</v>
      </c>
      <c r="I11" s="177">
        <f t="shared" ref="I11:I14" si="0">G11-F11</f>
        <v>0.45857142857142463</v>
      </c>
      <c r="J11" s="182">
        <v>6.2002314814814809E-2</v>
      </c>
      <c r="K11" s="190">
        <f>J11-J9</f>
        <v>1.4178240740740734E-2</v>
      </c>
      <c r="L11" s="191">
        <f>K11+L8</f>
        <v>3.4745370370370364E-2</v>
      </c>
      <c r="M11" s="208" t="s">
        <v>136</v>
      </c>
      <c r="N11" s="403" t="s">
        <v>159</v>
      </c>
      <c r="O11" s="408"/>
      <c r="P11" s="409"/>
      <c r="Q11" s="409"/>
    </row>
    <row r="12" spans="1:17" s="3" customFormat="1" ht="30" customHeight="1" thickBot="1">
      <c r="A12" s="166">
        <v>4</v>
      </c>
      <c r="B12" s="205" t="s">
        <v>59</v>
      </c>
      <c r="C12" s="169" t="s">
        <v>88</v>
      </c>
      <c r="D12" s="49">
        <f>COUNTA(F20:F84)+D11+1</f>
        <v>166</v>
      </c>
      <c r="E12" s="211">
        <f>COUNTA(F20:F84)+1</f>
        <v>39</v>
      </c>
      <c r="F12" s="215">
        <f>MIN(F20:F85)</f>
        <v>39.83</v>
      </c>
      <c r="G12" s="76">
        <f>AVERAGE(F20:F85)</f>
        <v>40.189210526315797</v>
      </c>
      <c r="H12" s="47">
        <v>4</v>
      </c>
      <c r="I12" s="177">
        <f t="shared" si="0"/>
        <v>0.35921052631579897</v>
      </c>
      <c r="J12" s="182">
        <v>8.1168981481481481E-2</v>
      </c>
      <c r="K12" s="190">
        <f>J12-J11</f>
        <v>1.9166666666666672E-2</v>
      </c>
      <c r="L12" s="191">
        <f>K12+L9</f>
        <v>4.6423611111111117E-2</v>
      </c>
      <c r="M12" s="208" t="s">
        <v>79</v>
      </c>
      <c r="N12" s="158"/>
      <c r="O12" s="212"/>
      <c r="P12" s="48"/>
    </row>
    <row r="13" spans="1:17" s="3" customFormat="1" ht="30" customHeight="1" thickBot="1">
      <c r="A13" s="166">
        <v>5</v>
      </c>
      <c r="B13" s="218" t="s">
        <v>40</v>
      </c>
      <c r="C13" s="170" t="s">
        <v>87</v>
      </c>
      <c r="D13" s="49">
        <f>COUNTA(G20:G84)+D12+1</f>
        <v>227</v>
      </c>
      <c r="E13" s="211">
        <f>COUNTA(G20:G84)+1</f>
        <v>61</v>
      </c>
      <c r="F13" s="128">
        <f>MIN(G20:G85)</f>
        <v>39.64</v>
      </c>
      <c r="G13" s="123">
        <f>AVERAGE(G20:G885)</f>
        <v>39.946333333333335</v>
      </c>
      <c r="H13" s="47">
        <v>7</v>
      </c>
      <c r="I13" s="177">
        <f t="shared" si="0"/>
        <v>0.30633333333333468</v>
      </c>
      <c r="J13" s="182">
        <v>0.11049768518518517</v>
      </c>
      <c r="K13" s="190">
        <f>J13-J12</f>
        <v>2.932870370370369E-2</v>
      </c>
      <c r="L13" s="192">
        <f t="shared" ref="L13" si="1">K13+L11</f>
        <v>6.4074074074074061E-2</v>
      </c>
      <c r="M13" s="208" t="s">
        <v>148</v>
      </c>
      <c r="N13" s="403" t="s">
        <v>159</v>
      </c>
      <c r="O13" s="214"/>
    </row>
    <row r="14" spans="1:17" s="3" customFormat="1" ht="30" customHeight="1" thickBot="1">
      <c r="A14" s="167" t="s">
        <v>36</v>
      </c>
      <c r="B14" s="206" t="s">
        <v>59</v>
      </c>
      <c r="C14" s="171" t="s">
        <v>83</v>
      </c>
      <c r="D14" s="210">
        <f>COUNTA(J20:J84)+D13</f>
        <v>227</v>
      </c>
      <c r="E14" s="340">
        <f>COUNTA(J20:J84)</f>
        <v>0</v>
      </c>
      <c r="F14" s="125">
        <f>MIN(H20:H85)</f>
        <v>39.270000000000003</v>
      </c>
      <c r="G14" s="219">
        <f>AVERAGE(H20:H85)</f>
        <v>39.68666666666666</v>
      </c>
      <c r="H14" s="160">
        <v>1</v>
      </c>
      <c r="I14" s="180">
        <f t="shared" si="0"/>
        <v>0.41666666666665719</v>
      </c>
      <c r="J14" s="183" t="str">
        <f>'Общие результаты'!G6</f>
        <v>3:00:03</v>
      </c>
      <c r="K14" s="193">
        <f>J14-J13</f>
        <v>1.4537037037037057E-2</v>
      </c>
      <c r="L14" s="194">
        <f>K14+L12</f>
        <v>6.0960648148148174E-2</v>
      </c>
      <c r="M14" s="185"/>
      <c r="N14" s="161"/>
      <c r="O14" s="122"/>
    </row>
    <row r="15" spans="1:17" s="3" customFormat="1" ht="30" customHeight="1">
      <c r="A15" s="129"/>
      <c r="B15" s="130"/>
      <c r="C15" s="131"/>
      <c r="D15" s="131"/>
      <c r="E15" s="131"/>
      <c r="F15" s="70">
        <f>AVERAGE(F8,F11,F13)</f>
        <v>39.753333333333337</v>
      </c>
      <c r="G15" s="82">
        <v>0</v>
      </c>
      <c r="H15" s="132" t="s">
        <v>89</v>
      </c>
      <c r="I15" s="83">
        <v>0</v>
      </c>
      <c r="J15" s="131"/>
      <c r="K15" s="131"/>
      <c r="L15" s="131"/>
      <c r="M15" s="50"/>
      <c r="N15" s="50"/>
    </row>
    <row r="16" spans="1:17" ht="27.75" customHeight="1">
      <c r="A16" s="51"/>
      <c r="B16" s="51"/>
      <c r="C16" s="51"/>
      <c r="D16" s="52"/>
      <c r="E16" s="53"/>
      <c r="F16" s="54">
        <f>AVERAGE(F9,F12,F14)</f>
        <v>39.846666666666664</v>
      </c>
      <c r="G16" s="55">
        <v>0</v>
      </c>
      <c r="H16" s="133" t="s">
        <v>95</v>
      </c>
      <c r="I16" s="56">
        <v>0</v>
      </c>
      <c r="J16" s="53"/>
      <c r="K16" s="53"/>
      <c r="L16" s="53"/>
      <c r="M16" s="50"/>
      <c r="N16" s="50"/>
    </row>
    <row r="17" spans="1:14" ht="30" customHeight="1" thickBot="1">
      <c r="A17" s="57"/>
      <c r="B17" s="57"/>
      <c r="C17" s="57"/>
      <c r="D17" s="53"/>
      <c r="E17" s="53"/>
      <c r="F17" s="58">
        <f>AVERAGE(F8:F14)</f>
        <v>39.798571428571428</v>
      </c>
      <c r="G17" s="59">
        <f>AVERAGE(C20:H79)</f>
        <v>40.459722222222233</v>
      </c>
      <c r="H17" s="60"/>
      <c r="I17" s="61">
        <f>AVERAGE(I8:I14)</f>
        <v>0.54884581017761946</v>
      </c>
      <c r="J17" s="53"/>
      <c r="K17" s="53"/>
      <c r="L17" s="53"/>
      <c r="M17" s="57"/>
      <c r="N17" s="57"/>
    </row>
    <row r="19" spans="1:14" ht="15.75" thickBot="1">
      <c r="C19" s="62" t="str">
        <f>B8</f>
        <v>Петушков Андрей</v>
      </c>
      <c r="D19" s="62" t="str">
        <f>B9</f>
        <v>Пикулин Паша</v>
      </c>
      <c r="E19" s="62" t="str">
        <f>B11</f>
        <v>Петушков Андрей</v>
      </c>
      <c r="F19" s="62" t="str">
        <f>B12</f>
        <v>Пикулин Паша</v>
      </c>
      <c r="G19" s="62" t="str">
        <f>B13</f>
        <v>Петушков Андрей</v>
      </c>
      <c r="H19" s="62" t="str">
        <f>B14</f>
        <v>Пикулин Паша</v>
      </c>
      <c r="I19" s="18"/>
    </row>
    <row r="20" spans="1:14">
      <c r="B20" s="1">
        <v>1</v>
      </c>
      <c r="C20" s="63">
        <v>44.43</v>
      </c>
      <c r="D20" s="64">
        <v>42.77</v>
      </c>
      <c r="E20" s="64">
        <v>42.19</v>
      </c>
      <c r="F20" s="64">
        <v>42.68</v>
      </c>
      <c r="G20" s="64">
        <v>41.4</v>
      </c>
      <c r="H20" s="64">
        <v>41.3</v>
      </c>
      <c r="I20" s="197"/>
      <c r="J20" s="198"/>
      <c r="K20" s="195"/>
      <c r="M20" s="2"/>
      <c r="N20" s="2"/>
    </row>
    <row r="21" spans="1:14">
      <c r="B21" s="1">
        <v>2</v>
      </c>
      <c r="C21" s="65">
        <v>43.26</v>
      </c>
      <c r="D21" s="66">
        <v>40.71</v>
      </c>
      <c r="E21" s="66">
        <v>40.33</v>
      </c>
      <c r="F21" s="66">
        <v>40.369999999999997</v>
      </c>
      <c r="G21" s="66">
        <v>40.270000000000003</v>
      </c>
      <c r="H21" s="66">
        <v>39.99</v>
      </c>
      <c r="I21" s="195"/>
      <c r="J21" s="199"/>
      <c r="K21" s="195"/>
      <c r="M21" s="3"/>
      <c r="N21" s="3"/>
    </row>
    <row r="22" spans="1:14">
      <c r="B22" s="1">
        <v>3</v>
      </c>
      <c r="C22" s="65">
        <v>44.57</v>
      </c>
      <c r="D22" s="66">
        <v>40.9</v>
      </c>
      <c r="E22" s="66">
        <v>40.51</v>
      </c>
      <c r="F22" s="66">
        <v>40.090000000000003</v>
      </c>
      <c r="G22" s="66">
        <v>40.130000000000003</v>
      </c>
      <c r="H22" s="66">
        <v>39.799999999999997</v>
      </c>
      <c r="I22" s="195"/>
      <c r="J22" s="199"/>
      <c r="K22" s="195"/>
      <c r="M22" s="3"/>
      <c r="N22" s="3"/>
    </row>
    <row r="23" spans="1:14">
      <c r="B23" s="1">
        <v>4</v>
      </c>
      <c r="C23" s="65">
        <v>42.26</v>
      </c>
      <c r="D23" s="66">
        <v>40.479999999999997</v>
      </c>
      <c r="E23" s="66">
        <v>40.090000000000003</v>
      </c>
      <c r="F23" s="66">
        <v>39.96</v>
      </c>
      <c r="G23" s="66">
        <v>40.090000000000003</v>
      </c>
      <c r="H23" s="66">
        <v>39.770000000000003</v>
      </c>
      <c r="I23" s="195"/>
      <c r="J23" s="199"/>
      <c r="K23" s="195"/>
      <c r="M23" s="3"/>
      <c r="N23" s="3"/>
    </row>
    <row r="24" spans="1:14">
      <c r="B24" s="1">
        <v>5</v>
      </c>
      <c r="C24" s="65">
        <v>42.41</v>
      </c>
      <c r="D24" s="66">
        <v>40.49</v>
      </c>
      <c r="E24" s="66">
        <v>40.21</v>
      </c>
      <c r="F24" s="66">
        <v>40.020000000000003</v>
      </c>
      <c r="G24" s="66">
        <v>39.76</v>
      </c>
      <c r="H24" s="66">
        <v>39.57</v>
      </c>
      <c r="I24" s="195"/>
      <c r="J24" s="199"/>
      <c r="K24" s="195"/>
    </row>
    <row r="25" spans="1:14">
      <c r="B25" s="1">
        <v>6</v>
      </c>
      <c r="C25" s="65">
        <v>42.14</v>
      </c>
      <c r="D25" s="66">
        <v>40.44</v>
      </c>
      <c r="E25" s="66">
        <v>40.72</v>
      </c>
      <c r="F25" s="66">
        <v>40.18</v>
      </c>
      <c r="G25" s="66">
        <v>39.950000000000003</v>
      </c>
      <c r="H25" s="66">
        <v>39.549999999999997</v>
      </c>
      <c r="I25" s="195"/>
      <c r="J25" s="199"/>
      <c r="K25" s="195"/>
    </row>
    <row r="26" spans="1:14">
      <c r="B26" s="1">
        <v>7</v>
      </c>
      <c r="C26" s="65">
        <v>42.43</v>
      </c>
      <c r="D26" s="66">
        <v>41.21</v>
      </c>
      <c r="E26" s="66">
        <v>40.22</v>
      </c>
      <c r="F26" s="66">
        <v>40.020000000000003</v>
      </c>
      <c r="G26" s="66">
        <v>39.97</v>
      </c>
      <c r="H26" s="66">
        <v>39.619999999999997</v>
      </c>
      <c r="I26" s="195"/>
      <c r="J26" s="199"/>
      <c r="K26" s="195"/>
    </row>
    <row r="27" spans="1:14">
      <c r="B27" s="1">
        <v>8</v>
      </c>
      <c r="C27" s="65">
        <v>42.14</v>
      </c>
      <c r="D27" s="405">
        <v>89.36</v>
      </c>
      <c r="E27" s="66">
        <v>40.14</v>
      </c>
      <c r="F27" s="66">
        <v>39.93</v>
      </c>
      <c r="G27" s="66">
        <v>40.119999999999997</v>
      </c>
      <c r="H27" s="66">
        <v>39.590000000000003</v>
      </c>
      <c r="I27" s="195"/>
      <c r="J27" s="199"/>
      <c r="K27" s="195"/>
    </row>
    <row r="28" spans="1:14">
      <c r="B28" s="1">
        <v>9</v>
      </c>
      <c r="C28" s="80">
        <v>42.18</v>
      </c>
      <c r="D28" s="66">
        <v>41.61</v>
      </c>
      <c r="E28" s="66">
        <v>39.9</v>
      </c>
      <c r="F28" s="66">
        <v>39.93</v>
      </c>
      <c r="G28" s="66">
        <v>40.020000000000003</v>
      </c>
      <c r="H28" s="66">
        <v>39.5</v>
      </c>
      <c r="I28" s="195"/>
      <c r="J28" s="199"/>
      <c r="K28" s="195"/>
    </row>
    <row r="29" spans="1:14">
      <c r="B29" s="1">
        <v>10</v>
      </c>
      <c r="C29" s="65">
        <v>42.16</v>
      </c>
      <c r="D29" s="66">
        <v>40.549999999999997</v>
      </c>
      <c r="E29" s="66">
        <v>40.04</v>
      </c>
      <c r="F29" s="66">
        <v>40.090000000000003</v>
      </c>
      <c r="G29" s="66">
        <v>39.729999999999997</v>
      </c>
      <c r="H29" s="66">
        <v>39.51</v>
      </c>
      <c r="I29" s="195"/>
      <c r="J29" s="199"/>
      <c r="K29" s="195"/>
    </row>
    <row r="30" spans="1:14">
      <c r="B30" s="1">
        <v>11</v>
      </c>
      <c r="C30" s="65">
        <v>42.21</v>
      </c>
      <c r="D30" s="66">
        <v>40.520000000000003</v>
      </c>
      <c r="E30" s="66">
        <v>40.630000000000003</v>
      </c>
      <c r="F30" s="66">
        <v>39.97</v>
      </c>
      <c r="G30" s="66">
        <v>40.07</v>
      </c>
      <c r="H30" s="66">
        <v>39.409999999999997</v>
      </c>
      <c r="I30" s="195"/>
      <c r="J30" s="199"/>
      <c r="K30" s="195"/>
    </row>
    <row r="31" spans="1:14">
      <c r="B31" s="1">
        <v>12</v>
      </c>
      <c r="C31" s="65">
        <v>41.8</v>
      </c>
      <c r="D31" s="66">
        <v>40.06</v>
      </c>
      <c r="E31" s="66">
        <v>40.35</v>
      </c>
      <c r="F31" s="66">
        <v>40</v>
      </c>
      <c r="G31" s="66">
        <v>40.21</v>
      </c>
      <c r="H31" s="66">
        <v>39.49</v>
      </c>
      <c r="I31" s="195"/>
      <c r="J31" s="199"/>
      <c r="K31" s="195"/>
    </row>
    <row r="32" spans="1:14">
      <c r="B32" s="1">
        <v>13</v>
      </c>
      <c r="C32" s="65">
        <v>41.94</v>
      </c>
      <c r="D32" s="66">
        <v>40.08</v>
      </c>
      <c r="E32" s="66">
        <v>39.950000000000003</v>
      </c>
      <c r="F32" s="66">
        <v>39.950000000000003</v>
      </c>
      <c r="G32" s="66">
        <v>39.97</v>
      </c>
      <c r="H32" s="66">
        <v>39.42</v>
      </c>
      <c r="I32" s="195"/>
      <c r="J32" s="199"/>
      <c r="K32" s="196"/>
      <c r="L32" s="1"/>
    </row>
    <row r="33" spans="2:12">
      <c r="B33" s="1">
        <v>14</v>
      </c>
      <c r="C33" s="69">
        <v>41.96</v>
      </c>
      <c r="D33" s="66">
        <v>40.11</v>
      </c>
      <c r="E33" s="66">
        <v>39.76</v>
      </c>
      <c r="F33" s="66">
        <v>39.92</v>
      </c>
      <c r="G33" s="66">
        <v>39.9</v>
      </c>
      <c r="H33" s="66">
        <v>39.76</v>
      </c>
      <c r="I33" s="195"/>
      <c r="J33" s="199"/>
      <c r="K33" s="196"/>
      <c r="L33" s="1"/>
    </row>
    <row r="34" spans="2:12">
      <c r="B34" s="1">
        <v>15</v>
      </c>
      <c r="C34" s="65">
        <v>41.57</v>
      </c>
      <c r="D34" s="66">
        <v>39.82</v>
      </c>
      <c r="E34" s="66">
        <v>39.979999999999997</v>
      </c>
      <c r="F34" s="66">
        <v>40.020000000000003</v>
      </c>
      <c r="G34" s="66">
        <v>39.85</v>
      </c>
      <c r="H34" s="66">
        <v>41.51</v>
      </c>
      <c r="I34" s="195"/>
      <c r="J34" s="199"/>
      <c r="K34" s="196"/>
      <c r="L34" s="1"/>
    </row>
    <row r="35" spans="2:12">
      <c r="B35" s="1">
        <v>16</v>
      </c>
      <c r="C35" s="65">
        <v>41.47</v>
      </c>
      <c r="D35" s="86">
        <v>41.57</v>
      </c>
      <c r="E35" s="66">
        <v>39.909999999999997</v>
      </c>
      <c r="F35" s="66">
        <v>39.83</v>
      </c>
      <c r="G35" s="66">
        <v>40.15</v>
      </c>
      <c r="H35" s="66">
        <v>39.79</v>
      </c>
      <c r="I35" s="195"/>
      <c r="J35" s="199"/>
      <c r="K35" s="196"/>
      <c r="L35" s="1"/>
    </row>
    <row r="36" spans="2:12">
      <c r="B36" s="1">
        <v>17</v>
      </c>
      <c r="C36" s="65">
        <v>41.38</v>
      </c>
      <c r="D36" s="66">
        <v>40.24</v>
      </c>
      <c r="E36" s="66">
        <v>40.049999999999997</v>
      </c>
      <c r="F36" s="66">
        <v>40.42</v>
      </c>
      <c r="G36" s="66">
        <v>39.96</v>
      </c>
      <c r="H36" s="66">
        <v>39.6</v>
      </c>
      <c r="I36" s="195"/>
      <c r="J36" s="199"/>
      <c r="K36" s="196"/>
      <c r="L36" s="1"/>
    </row>
    <row r="37" spans="2:12">
      <c r="B37" s="1">
        <v>18</v>
      </c>
      <c r="C37" s="65">
        <v>41.26</v>
      </c>
      <c r="D37" s="66">
        <v>40.380000000000003</v>
      </c>
      <c r="E37" s="66">
        <v>39.99</v>
      </c>
      <c r="F37" s="66">
        <v>40.159999999999997</v>
      </c>
      <c r="G37" s="66">
        <v>40.06</v>
      </c>
      <c r="H37" s="66">
        <v>39.49</v>
      </c>
      <c r="I37" s="195"/>
      <c r="J37" s="199"/>
      <c r="K37" s="196"/>
      <c r="L37" s="1"/>
    </row>
    <row r="38" spans="2:12">
      <c r="B38" s="1">
        <v>19</v>
      </c>
      <c r="C38" s="65">
        <v>41.33</v>
      </c>
      <c r="D38" s="66">
        <v>40.31</v>
      </c>
      <c r="E38" s="66">
        <v>40.090000000000003</v>
      </c>
      <c r="F38" s="66">
        <v>40.21</v>
      </c>
      <c r="G38" s="66">
        <v>39.799999999999997</v>
      </c>
      <c r="H38" s="66">
        <v>39.46</v>
      </c>
      <c r="I38" s="195"/>
      <c r="J38" s="199"/>
      <c r="K38" s="196"/>
      <c r="L38" s="1"/>
    </row>
    <row r="39" spans="2:12">
      <c r="B39" s="1">
        <v>20</v>
      </c>
      <c r="C39" s="65">
        <v>40.99</v>
      </c>
      <c r="D39" s="66">
        <v>40.049999999999997</v>
      </c>
      <c r="E39" s="66">
        <v>40.119999999999997</v>
      </c>
      <c r="F39" s="66">
        <v>39.99</v>
      </c>
      <c r="G39" s="66">
        <v>40.5</v>
      </c>
      <c r="H39" s="66">
        <v>39.47</v>
      </c>
      <c r="I39" s="195"/>
      <c r="J39" s="199"/>
      <c r="K39" s="196"/>
      <c r="L39" s="1"/>
    </row>
    <row r="40" spans="2:12">
      <c r="B40" s="1">
        <v>21</v>
      </c>
      <c r="C40" s="65">
        <v>41.02</v>
      </c>
      <c r="D40" s="66">
        <v>39.89</v>
      </c>
      <c r="E40" s="66">
        <v>40.1</v>
      </c>
      <c r="F40" s="66">
        <v>40.119999999999997</v>
      </c>
      <c r="G40" s="66">
        <v>39.97</v>
      </c>
      <c r="H40" s="66">
        <v>39.92</v>
      </c>
      <c r="I40" s="195"/>
      <c r="J40" s="199"/>
      <c r="K40" s="196"/>
      <c r="L40" s="1"/>
    </row>
    <row r="41" spans="2:12">
      <c r="B41" s="1">
        <v>22</v>
      </c>
      <c r="C41" s="65">
        <v>40.94</v>
      </c>
      <c r="D41" s="66">
        <v>40</v>
      </c>
      <c r="E41" s="66">
        <v>40.130000000000003</v>
      </c>
      <c r="F41" s="66">
        <v>39.99</v>
      </c>
      <c r="G41" s="66">
        <v>39.92</v>
      </c>
      <c r="H41" s="66">
        <v>39.39</v>
      </c>
      <c r="I41" s="195"/>
      <c r="J41" s="199"/>
      <c r="K41" s="196"/>
      <c r="L41" s="1"/>
    </row>
    <row r="42" spans="2:12">
      <c r="B42" s="1">
        <v>23</v>
      </c>
      <c r="C42" s="65">
        <v>41.15</v>
      </c>
      <c r="D42" s="66">
        <v>40.229999999999997</v>
      </c>
      <c r="E42" s="66">
        <v>40.15</v>
      </c>
      <c r="F42" s="66">
        <v>40.1</v>
      </c>
      <c r="G42" s="66">
        <v>40</v>
      </c>
      <c r="H42" s="66">
        <v>39.36</v>
      </c>
      <c r="I42" s="195"/>
      <c r="J42" s="199"/>
      <c r="K42" s="196"/>
      <c r="L42" s="1"/>
    </row>
    <row r="43" spans="2:12">
      <c r="B43" s="1">
        <v>24</v>
      </c>
      <c r="C43" s="65">
        <v>40.880000000000003</v>
      </c>
      <c r="D43" s="66">
        <v>40.15</v>
      </c>
      <c r="E43" s="66">
        <v>40.130000000000003</v>
      </c>
      <c r="F43" s="66">
        <v>40.14</v>
      </c>
      <c r="G43" s="66">
        <v>39.9</v>
      </c>
      <c r="H43" s="66">
        <v>39.270000000000003</v>
      </c>
      <c r="I43" s="195"/>
      <c r="J43" s="199"/>
      <c r="K43" s="196"/>
      <c r="L43" s="1"/>
    </row>
    <row r="44" spans="2:12">
      <c r="B44" s="1">
        <v>25</v>
      </c>
      <c r="C44" s="65">
        <v>40.799999999999997</v>
      </c>
      <c r="D44" s="66">
        <v>39.93</v>
      </c>
      <c r="E44" s="66">
        <v>40.04</v>
      </c>
      <c r="F44" s="66">
        <v>40.08</v>
      </c>
      <c r="G44" s="66">
        <v>39.93</v>
      </c>
      <c r="H44" s="66">
        <v>39.479999999999997</v>
      </c>
      <c r="I44" s="195"/>
      <c r="J44" s="199"/>
      <c r="K44" s="196"/>
      <c r="L44" s="1"/>
    </row>
    <row r="45" spans="2:12">
      <c r="B45" s="1">
        <v>26</v>
      </c>
      <c r="C45" s="65">
        <v>40.5</v>
      </c>
      <c r="D45" s="66">
        <v>40.159999999999997</v>
      </c>
      <c r="E45" s="66">
        <v>40.159999999999997</v>
      </c>
      <c r="F45" s="66">
        <v>40.19</v>
      </c>
      <c r="G45" s="66">
        <v>39.9</v>
      </c>
      <c r="H45" s="66">
        <v>39.46</v>
      </c>
      <c r="I45" s="195"/>
      <c r="J45" s="199"/>
      <c r="K45" s="196"/>
      <c r="L45" s="1"/>
    </row>
    <row r="46" spans="2:12">
      <c r="B46" s="1">
        <v>27</v>
      </c>
      <c r="C46" s="65">
        <v>40.5</v>
      </c>
      <c r="D46" s="66">
        <v>40.270000000000003</v>
      </c>
      <c r="E46" s="66">
        <v>40.08</v>
      </c>
      <c r="F46" s="66">
        <v>40.21</v>
      </c>
      <c r="G46" s="66">
        <v>39.880000000000003</v>
      </c>
      <c r="H46" s="66">
        <v>39.54</v>
      </c>
      <c r="I46" s="195"/>
      <c r="J46" s="199"/>
      <c r="K46" s="196"/>
      <c r="L46" s="1"/>
    </row>
    <row r="47" spans="2:12">
      <c r="B47" s="1">
        <v>28</v>
      </c>
      <c r="C47" s="65">
        <v>40.47</v>
      </c>
      <c r="D47" s="66">
        <v>39.9</v>
      </c>
      <c r="E47" s="66">
        <v>40.15</v>
      </c>
      <c r="F47" s="66">
        <v>40.06</v>
      </c>
      <c r="G47" s="66">
        <v>39.950000000000003</v>
      </c>
      <c r="H47" s="66">
        <v>39.68</v>
      </c>
      <c r="I47" s="195"/>
      <c r="J47" s="199"/>
      <c r="K47" s="196"/>
      <c r="L47" s="1"/>
    </row>
    <row r="48" spans="2:12">
      <c r="B48" s="1">
        <v>29</v>
      </c>
      <c r="C48" s="65">
        <v>41.08</v>
      </c>
      <c r="D48" s="66">
        <v>39.96</v>
      </c>
      <c r="E48" s="66"/>
      <c r="F48" s="66">
        <v>40.07</v>
      </c>
      <c r="G48" s="66">
        <v>40.549999999999997</v>
      </c>
      <c r="H48" s="66">
        <v>39.49</v>
      </c>
      <c r="I48" s="195"/>
      <c r="J48" s="199"/>
      <c r="K48" s="196"/>
      <c r="L48" s="1"/>
    </row>
    <row r="49" spans="2:12">
      <c r="B49" s="1">
        <v>30</v>
      </c>
      <c r="C49" s="65">
        <v>40.42</v>
      </c>
      <c r="D49" s="66">
        <v>39.89</v>
      </c>
      <c r="E49" s="66"/>
      <c r="F49" s="66">
        <v>39.880000000000003</v>
      </c>
      <c r="G49" s="66">
        <v>39.67</v>
      </c>
      <c r="H49" s="66">
        <v>39.409999999999997</v>
      </c>
      <c r="I49" s="195"/>
      <c r="J49" s="199"/>
      <c r="K49" s="196"/>
      <c r="L49" s="1"/>
    </row>
    <row r="50" spans="2:12">
      <c r="B50" s="1">
        <v>31</v>
      </c>
      <c r="C50" s="65">
        <v>40.630000000000003</v>
      </c>
      <c r="D50" s="66">
        <v>39.92</v>
      </c>
      <c r="E50" s="66"/>
      <c r="F50" s="66">
        <v>40.17</v>
      </c>
      <c r="G50" s="66">
        <v>39.700000000000003</v>
      </c>
      <c r="H50" s="66"/>
      <c r="I50" s="195"/>
      <c r="J50" s="199"/>
      <c r="K50" s="196"/>
      <c r="L50" s="1"/>
    </row>
    <row r="51" spans="2:12">
      <c r="B51" s="1">
        <v>32</v>
      </c>
      <c r="C51" s="65">
        <v>40.35</v>
      </c>
      <c r="D51" s="66">
        <v>40.07</v>
      </c>
      <c r="E51" s="66"/>
      <c r="F51" s="66">
        <v>40.17</v>
      </c>
      <c r="G51" s="66">
        <v>39.75</v>
      </c>
      <c r="H51" s="66"/>
      <c r="I51" s="195"/>
      <c r="J51" s="199"/>
      <c r="K51" s="196"/>
      <c r="L51" s="1"/>
    </row>
    <row r="52" spans="2:12">
      <c r="B52" s="1">
        <v>33</v>
      </c>
      <c r="C52" s="65">
        <v>40.67</v>
      </c>
      <c r="D52" s="66">
        <v>39.869999999999997</v>
      </c>
      <c r="E52" s="66"/>
      <c r="F52" s="66">
        <v>40.21</v>
      </c>
      <c r="G52" s="66">
        <v>39.65</v>
      </c>
      <c r="H52" s="66"/>
      <c r="I52" s="195"/>
      <c r="J52" s="199"/>
      <c r="K52" s="196"/>
      <c r="L52" s="1"/>
    </row>
    <row r="53" spans="2:12">
      <c r="B53" s="1">
        <v>34</v>
      </c>
      <c r="C53" s="65">
        <v>40.21</v>
      </c>
      <c r="D53" s="66">
        <v>39.86</v>
      </c>
      <c r="E53" s="66"/>
      <c r="F53" s="66">
        <v>40.78</v>
      </c>
      <c r="G53" s="66">
        <v>39.64</v>
      </c>
      <c r="H53" s="66"/>
      <c r="I53" s="195"/>
      <c r="J53" s="199"/>
      <c r="K53" s="196"/>
      <c r="L53" s="1"/>
    </row>
    <row r="54" spans="2:12">
      <c r="B54" s="1">
        <v>35</v>
      </c>
      <c r="C54" s="65">
        <v>40.159999999999997</v>
      </c>
      <c r="D54" s="66">
        <v>39.79</v>
      </c>
      <c r="E54" s="66"/>
      <c r="F54" s="66">
        <v>40.229999999999997</v>
      </c>
      <c r="G54" s="66">
        <v>39.869999999999997</v>
      </c>
      <c r="H54" s="66"/>
      <c r="I54" s="195"/>
      <c r="J54" s="199"/>
      <c r="K54" s="196"/>
      <c r="L54" s="1"/>
    </row>
    <row r="55" spans="2:12">
      <c r="B55" s="1">
        <v>36</v>
      </c>
      <c r="C55" s="65">
        <v>40.049999999999997</v>
      </c>
      <c r="D55" s="66">
        <v>39.92</v>
      </c>
      <c r="E55" s="66"/>
      <c r="F55" s="66">
        <v>40.299999999999997</v>
      </c>
      <c r="G55" s="66">
        <v>39.75</v>
      </c>
      <c r="H55" s="66"/>
      <c r="I55" s="195"/>
      <c r="J55" s="199"/>
      <c r="K55" s="196"/>
      <c r="L55" s="1"/>
    </row>
    <row r="56" spans="2:12">
      <c r="B56" s="1">
        <v>37</v>
      </c>
      <c r="C56" s="65">
        <v>40.15</v>
      </c>
      <c r="D56" s="66">
        <v>39.950000000000003</v>
      </c>
      <c r="E56" s="66"/>
      <c r="F56" s="66">
        <v>40.450000000000003</v>
      </c>
      <c r="G56" s="66">
        <v>39.69</v>
      </c>
      <c r="H56" s="66"/>
      <c r="I56" s="195"/>
      <c r="J56" s="199"/>
      <c r="K56" s="196"/>
      <c r="L56" s="1"/>
    </row>
    <row r="57" spans="2:12">
      <c r="B57" s="1">
        <v>38</v>
      </c>
      <c r="C57" s="65">
        <v>39.909999999999997</v>
      </c>
      <c r="D57" s="66">
        <v>40.01</v>
      </c>
      <c r="E57" s="66"/>
      <c r="F57" s="66">
        <v>40.299999999999997</v>
      </c>
      <c r="G57" s="66">
        <v>39.83</v>
      </c>
      <c r="H57" s="66"/>
      <c r="I57" s="195"/>
      <c r="J57" s="199"/>
      <c r="K57" s="196"/>
      <c r="L57" s="1"/>
    </row>
    <row r="58" spans="2:12">
      <c r="B58" s="1">
        <v>39</v>
      </c>
      <c r="C58" s="65">
        <v>40.200000000000003</v>
      </c>
      <c r="D58" s="66">
        <v>40.1</v>
      </c>
      <c r="E58" s="66"/>
      <c r="F58" s="66"/>
      <c r="G58" s="66">
        <v>39.770000000000003</v>
      </c>
      <c r="H58" s="66"/>
      <c r="I58" s="195"/>
      <c r="J58" s="199"/>
      <c r="K58" s="196"/>
      <c r="L58" s="1"/>
    </row>
    <row r="59" spans="2:12">
      <c r="B59" s="1">
        <v>40</v>
      </c>
      <c r="C59" s="65">
        <v>40.64</v>
      </c>
      <c r="D59" s="66">
        <v>40.119999999999997</v>
      </c>
      <c r="E59" s="66"/>
      <c r="F59" s="66"/>
      <c r="G59" s="66">
        <v>39.78</v>
      </c>
      <c r="H59" s="66"/>
      <c r="I59" s="195"/>
      <c r="J59" s="199"/>
      <c r="K59" s="196"/>
      <c r="L59" s="1"/>
    </row>
    <row r="60" spans="2:12">
      <c r="B60" s="1">
        <v>41</v>
      </c>
      <c r="C60" s="65">
        <v>40.04</v>
      </c>
      <c r="D60" s="66">
        <v>40.049999999999997</v>
      </c>
      <c r="E60" s="66"/>
      <c r="F60" s="66"/>
      <c r="G60" s="66">
        <v>39.76</v>
      </c>
      <c r="H60" s="66"/>
      <c r="I60" s="195"/>
      <c r="J60" s="199"/>
      <c r="K60" s="196"/>
      <c r="L60" s="1"/>
    </row>
    <row r="61" spans="2:12">
      <c r="B61" s="1">
        <v>42</v>
      </c>
      <c r="C61" s="65">
        <v>39.86</v>
      </c>
      <c r="D61" s="66">
        <v>40.04</v>
      </c>
      <c r="E61" s="66"/>
      <c r="F61" s="66"/>
      <c r="G61" s="66">
        <v>39.71</v>
      </c>
      <c r="H61" s="66"/>
      <c r="I61" s="195"/>
      <c r="J61" s="199"/>
      <c r="K61" s="196"/>
      <c r="L61" s="1"/>
    </row>
    <row r="62" spans="2:12">
      <c r="B62" s="1">
        <v>43</v>
      </c>
      <c r="C62" s="65"/>
      <c r="D62" s="66">
        <v>39.97</v>
      </c>
      <c r="E62" s="66"/>
      <c r="F62" s="66"/>
      <c r="G62" s="66">
        <v>39.82</v>
      </c>
      <c r="H62" s="66"/>
      <c r="I62" s="195"/>
      <c r="J62" s="199"/>
      <c r="K62" s="196"/>
      <c r="L62" s="1"/>
    </row>
    <row r="63" spans="2:12">
      <c r="B63" s="1">
        <v>44</v>
      </c>
      <c r="C63" s="65"/>
      <c r="D63" s="66">
        <v>39.92</v>
      </c>
      <c r="E63" s="66"/>
      <c r="F63" s="66"/>
      <c r="G63" s="66">
        <v>39.82</v>
      </c>
      <c r="H63" s="66"/>
      <c r="I63" s="195"/>
      <c r="J63" s="199"/>
      <c r="K63" s="196"/>
      <c r="L63" s="1"/>
    </row>
    <row r="64" spans="2:12">
      <c r="B64" s="1">
        <v>45</v>
      </c>
      <c r="C64" s="65"/>
      <c r="D64" s="66">
        <v>39.92</v>
      </c>
      <c r="E64" s="66"/>
      <c r="F64" s="66"/>
      <c r="G64" s="66">
        <v>39.86</v>
      </c>
      <c r="H64" s="66"/>
      <c r="I64" s="195"/>
      <c r="J64" s="199"/>
      <c r="K64" s="196"/>
      <c r="L64" s="1"/>
    </row>
    <row r="65" spans="2:12">
      <c r="B65" s="1">
        <v>46</v>
      </c>
      <c r="C65" s="65"/>
      <c r="D65" s="66">
        <v>39.89</v>
      </c>
      <c r="E65" s="66"/>
      <c r="F65" s="66"/>
      <c r="G65" s="66">
        <v>39.96</v>
      </c>
      <c r="H65" s="66"/>
      <c r="I65" s="195"/>
      <c r="J65" s="199"/>
      <c r="K65" s="196"/>
      <c r="L65" s="1"/>
    </row>
    <row r="66" spans="2:12">
      <c r="B66" s="1">
        <v>47</v>
      </c>
      <c r="C66" s="65"/>
      <c r="D66" s="66">
        <v>39.82</v>
      </c>
      <c r="E66" s="66"/>
      <c r="F66" s="66"/>
      <c r="G66" s="66">
        <v>40.229999999999997</v>
      </c>
      <c r="H66" s="66"/>
      <c r="I66" s="195"/>
      <c r="J66" s="199"/>
      <c r="K66" s="196"/>
      <c r="L66" s="1"/>
    </row>
    <row r="67" spans="2:12">
      <c r="B67" s="1">
        <v>48</v>
      </c>
      <c r="C67" s="65"/>
      <c r="D67" s="66">
        <v>39.82</v>
      </c>
      <c r="E67" s="66"/>
      <c r="F67" s="66"/>
      <c r="G67" s="66">
        <v>39.840000000000003</v>
      </c>
      <c r="H67" s="66"/>
      <c r="I67" s="195"/>
      <c r="J67" s="199"/>
      <c r="K67" s="196"/>
      <c r="L67" s="1"/>
    </row>
    <row r="68" spans="2:12">
      <c r="B68" s="1">
        <v>49</v>
      </c>
      <c r="C68" s="65"/>
      <c r="D68" s="66">
        <v>39.94</v>
      </c>
      <c r="E68" s="66"/>
      <c r="F68" s="66"/>
      <c r="G68" s="66">
        <v>39.86</v>
      </c>
      <c r="H68" s="66"/>
      <c r="I68" s="195"/>
      <c r="J68" s="199"/>
      <c r="K68" s="196"/>
      <c r="L68" s="1"/>
    </row>
    <row r="69" spans="2:12">
      <c r="B69" s="1">
        <v>50</v>
      </c>
      <c r="C69" s="65"/>
      <c r="D69" s="66">
        <v>40.03</v>
      </c>
      <c r="E69" s="66"/>
      <c r="F69" s="66"/>
      <c r="G69" s="66">
        <v>39.909999999999997</v>
      </c>
      <c r="H69" s="66"/>
      <c r="I69" s="195"/>
      <c r="J69" s="199"/>
      <c r="K69" s="196"/>
      <c r="L69" s="1"/>
    </row>
    <row r="70" spans="2:12">
      <c r="B70" s="1">
        <v>51</v>
      </c>
      <c r="C70" s="65"/>
      <c r="D70" s="66">
        <v>39.880000000000003</v>
      </c>
      <c r="E70" s="66"/>
      <c r="F70" s="66"/>
      <c r="G70" s="66">
        <v>39.880000000000003</v>
      </c>
      <c r="H70" s="66"/>
      <c r="I70" s="195"/>
      <c r="J70" s="199"/>
      <c r="K70" s="196"/>
      <c r="L70" s="1"/>
    </row>
    <row r="71" spans="2:12">
      <c r="B71" s="1">
        <v>52</v>
      </c>
      <c r="C71" s="65"/>
      <c r="D71" s="66">
        <v>39.979999999999997</v>
      </c>
      <c r="E71" s="66"/>
      <c r="F71" s="66"/>
      <c r="G71" s="66">
        <v>39.909999999999997</v>
      </c>
      <c r="H71" s="66"/>
      <c r="I71" s="195"/>
      <c r="J71" s="199"/>
      <c r="K71" s="196"/>
      <c r="L71" s="1"/>
    </row>
    <row r="72" spans="2:12">
      <c r="B72" s="1">
        <v>53</v>
      </c>
      <c r="C72" s="65"/>
      <c r="D72" s="66">
        <v>39.909999999999997</v>
      </c>
      <c r="E72" s="66"/>
      <c r="F72" s="66"/>
      <c r="G72" s="66">
        <v>39.869999999999997</v>
      </c>
      <c r="H72" s="66"/>
      <c r="I72" s="195"/>
      <c r="J72" s="199"/>
      <c r="K72" s="196"/>
      <c r="L72" s="1"/>
    </row>
    <row r="73" spans="2:12">
      <c r="B73" s="1">
        <v>54</v>
      </c>
      <c r="C73" s="65"/>
      <c r="D73" s="66">
        <v>39.82</v>
      </c>
      <c r="E73" s="66"/>
      <c r="F73" s="66"/>
      <c r="G73" s="66">
        <v>40</v>
      </c>
      <c r="H73" s="66"/>
      <c r="I73" s="195"/>
      <c r="J73" s="199"/>
      <c r="K73" s="196"/>
      <c r="L73" s="1"/>
    </row>
    <row r="74" spans="2:12">
      <c r="B74" s="1">
        <v>55</v>
      </c>
      <c r="C74" s="65"/>
      <c r="D74" s="66"/>
      <c r="E74" s="66"/>
      <c r="F74" s="66"/>
      <c r="G74" s="66">
        <v>40.020000000000003</v>
      </c>
      <c r="H74" s="66"/>
      <c r="I74" s="195"/>
      <c r="J74" s="199"/>
      <c r="K74" s="196"/>
      <c r="L74" s="1"/>
    </row>
    <row r="75" spans="2:12">
      <c r="B75" s="1">
        <v>56</v>
      </c>
      <c r="C75" s="65"/>
      <c r="D75" s="66"/>
      <c r="E75" s="66"/>
      <c r="F75" s="66"/>
      <c r="G75" s="66">
        <v>39.76</v>
      </c>
      <c r="H75" s="66"/>
      <c r="I75" s="195"/>
      <c r="J75" s="199"/>
      <c r="K75" s="196"/>
      <c r="L75" s="1"/>
    </row>
    <row r="76" spans="2:12">
      <c r="B76" s="1">
        <v>57</v>
      </c>
      <c r="C76" s="127"/>
      <c r="D76" s="66"/>
      <c r="E76" s="66"/>
      <c r="F76" s="66"/>
      <c r="G76" s="66">
        <v>40.03</v>
      </c>
      <c r="H76" s="66"/>
      <c r="I76" s="195"/>
      <c r="J76" s="199"/>
      <c r="K76" s="196"/>
      <c r="L76" s="1"/>
    </row>
    <row r="77" spans="2:12">
      <c r="B77" s="1">
        <v>58</v>
      </c>
      <c r="C77" s="200"/>
      <c r="D77" s="195"/>
      <c r="E77" s="195"/>
      <c r="F77" s="195"/>
      <c r="G77" s="195">
        <v>39.97</v>
      </c>
      <c r="H77" s="195"/>
      <c r="I77" s="195"/>
      <c r="J77" s="199"/>
      <c r="K77" s="196"/>
      <c r="L77" s="1"/>
    </row>
    <row r="78" spans="2:12">
      <c r="B78" s="1">
        <v>59</v>
      </c>
      <c r="C78" s="200"/>
      <c r="D78" s="195"/>
      <c r="E78" s="195"/>
      <c r="F78" s="195"/>
      <c r="G78" s="195">
        <v>39.71</v>
      </c>
      <c r="H78" s="195"/>
      <c r="I78" s="195"/>
      <c r="J78" s="199"/>
      <c r="K78" s="195"/>
    </row>
    <row r="79" spans="2:12">
      <c r="B79" s="1">
        <v>60</v>
      </c>
      <c r="C79" s="200"/>
      <c r="D79" s="195"/>
      <c r="E79" s="195"/>
      <c r="F79" s="195"/>
      <c r="G79" s="195">
        <v>39.85</v>
      </c>
      <c r="H79" s="195"/>
      <c r="I79" s="195"/>
      <c r="J79" s="199"/>
      <c r="K79" s="195"/>
    </row>
    <row r="80" spans="2:12">
      <c r="B80" s="1">
        <v>61</v>
      </c>
      <c r="C80" s="200"/>
      <c r="D80" s="195"/>
      <c r="E80" s="195"/>
      <c r="F80" s="195"/>
      <c r="G80" s="195"/>
      <c r="H80" s="195"/>
      <c r="I80" s="195"/>
      <c r="J80" s="199"/>
      <c r="K80" s="195"/>
    </row>
    <row r="81" spans="1:16">
      <c r="B81" s="1">
        <v>62</v>
      </c>
      <c r="C81" s="200"/>
      <c r="D81" s="195"/>
      <c r="E81" s="195"/>
      <c r="F81" s="195"/>
      <c r="G81" s="195"/>
      <c r="H81" s="195"/>
      <c r="I81" s="195"/>
      <c r="J81" s="199"/>
      <c r="K81" s="195"/>
    </row>
    <row r="82" spans="1:16" s="2" customFormat="1" ht="15.75" thickBot="1">
      <c r="A82" s="1"/>
      <c r="B82" s="1">
        <v>63</v>
      </c>
      <c r="C82" s="201"/>
      <c r="D82" s="202"/>
      <c r="E82" s="202"/>
      <c r="F82" s="202"/>
      <c r="G82" s="202"/>
      <c r="H82" s="202"/>
      <c r="I82" s="202"/>
      <c r="J82" s="203"/>
      <c r="K82" s="195"/>
      <c r="M82" s="1"/>
      <c r="N82" s="1"/>
      <c r="O82" s="1"/>
      <c r="P82" s="1"/>
    </row>
    <row r="83" spans="1:16" s="2" customFormat="1">
      <c r="A83" s="1"/>
      <c r="B83" s="1">
        <v>64</v>
      </c>
      <c r="C83" s="1"/>
      <c r="M83" s="1"/>
      <c r="N83" s="1"/>
      <c r="O83" s="1"/>
      <c r="P83" s="1"/>
    </row>
  </sheetData>
  <mergeCells count="19">
    <mergeCell ref="A9:A10"/>
    <mergeCell ref="E9:E10"/>
    <mergeCell ref="O9:Q11"/>
    <mergeCell ref="N9:N10"/>
    <mergeCell ref="M9:M10"/>
    <mergeCell ref="J9:J10"/>
    <mergeCell ref="L9:L10"/>
    <mergeCell ref="K9:K10"/>
    <mergeCell ref="B9:B10"/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P82"/>
  <sheetViews>
    <sheetView topLeftCell="A4" zoomScale="90" zoomScaleNormal="90" workbookViewId="0">
      <selection activeCell="O12" sqref="O12"/>
    </sheetView>
  </sheetViews>
  <sheetFormatPr defaultColWidth="8.85546875" defaultRowHeight="15"/>
  <cols>
    <col min="1" max="1" width="8.7109375" style="1" customWidth="1"/>
    <col min="2" max="2" width="17.2851562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" style="2" customWidth="1"/>
    <col min="10" max="10" width="12.7109375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10.7109375" style="1" customWidth="1"/>
    <col min="15" max="16384" width="8.85546875" style="1"/>
  </cols>
  <sheetData>
    <row r="2" spans="1:16" ht="18.75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6" ht="7.5" customHeight="1" thickBot="1"/>
    <row r="4" spans="1:16" ht="18" thickBot="1">
      <c r="A4" s="292" t="s">
        <v>116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4"/>
    </row>
    <row r="5" spans="1:16" ht="7.5" customHeight="1" thickBot="1"/>
    <row r="6" spans="1:16" s="2" customFormat="1" ht="20.25" customHeight="1">
      <c r="A6" s="275" t="s">
        <v>22</v>
      </c>
      <c r="B6" s="277" t="s">
        <v>13</v>
      </c>
      <c r="C6" s="279" t="s">
        <v>18</v>
      </c>
      <c r="D6" s="281" t="s">
        <v>23</v>
      </c>
      <c r="E6" s="283" t="s">
        <v>24</v>
      </c>
      <c r="F6" s="285" t="s">
        <v>25</v>
      </c>
      <c r="G6" s="286"/>
      <c r="H6" s="286"/>
      <c r="I6" s="287"/>
      <c r="J6" s="288" t="s">
        <v>26</v>
      </c>
      <c r="K6" s="290" t="s">
        <v>27</v>
      </c>
      <c r="L6" s="291"/>
      <c r="M6" s="162"/>
      <c r="N6" s="163"/>
    </row>
    <row r="7" spans="1:16" s="2" customFormat="1" ht="27.75" customHeight="1" thickBot="1">
      <c r="A7" s="276"/>
      <c r="B7" s="278"/>
      <c r="C7" s="280"/>
      <c r="D7" s="282"/>
      <c r="E7" s="284"/>
      <c r="F7" s="319" t="s">
        <v>28</v>
      </c>
      <c r="G7" s="320" t="s">
        <v>29</v>
      </c>
      <c r="H7" s="320" t="s">
        <v>30</v>
      </c>
      <c r="I7" s="321" t="s">
        <v>31</v>
      </c>
      <c r="J7" s="289"/>
      <c r="K7" s="186" t="s">
        <v>32</v>
      </c>
      <c r="L7" s="187" t="s">
        <v>33</v>
      </c>
      <c r="M7" s="184" t="s">
        <v>34</v>
      </c>
      <c r="N7" s="164" t="s">
        <v>35</v>
      </c>
    </row>
    <row r="8" spans="1:16" s="3" customFormat="1" ht="30" customHeight="1">
      <c r="A8" s="165">
        <v>1</v>
      </c>
      <c r="B8" s="204" t="s">
        <v>41</v>
      </c>
      <c r="C8" s="168" t="s">
        <v>87</v>
      </c>
      <c r="D8" s="209">
        <f>COUNTA(C19:C83)+1</f>
        <v>43</v>
      </c>
      <c r="E8" s="345">
        <f>COUNTA(C19:C83)+1</f>
        <v>43</v>
      </c>
      <c r="F8" s="174">
        <f>MIN(C19:C82)</f>
        <v>40.229999999999997</v>
      </c>
      <c r="G8" s="155">
        <f>AVERAGE(C19:C85)</f>
        <v>41.565952380952396</v>
      </c>
      <c r="H8" s="156">
        <v>1</v>
      </c>
      <c r="I8" s="175">
        <f>G8-F8</f>
        <v>1.3359523809523992</v>
      </c>
      <c r="J8" s="181">
        <v>2.0671296296296295E-2</v>
      </c>
      <c r="K8" s="188">
        <f>J8</f>
        <v>2.0671296296296295E-2</v>
      </c>
      <c r="L8" s="189">
        <f>K8</f>
        <v>2.0671296296296295E-2</v>
      </c>
      <c r="M8" s="207" t="s">
        <v>125</v>
      </c>
      <c r="N8" s="157"/>
      <c r="O8" s="154"/>
      <c r="P8" s="48"/>
    </row>
    <row r="9" spans="1:16" s="3" customFormat="1" ht="30" customHeight="1" thickBot="1">
      <c r="A9" s="166">
        <v>2</v>
      </c>
      <c r="B9" s="205" t="s">
        <v>57</v>
      </c>
      <c r="C9" s="169" t="s">
        <v>91</v>
      </c>
      <c r="D9" s="49">
        <f>COUNTA(D19:D83)+D8+1</f>
        <v>104</v>
      </c>
      <c r="E9" s="211">
        <f>COUNTA(D19:D83)+1</f>
        <v>61</v>
      </c>
      <c r="F9" s="217">
        <f>MIN(D19:D82)</f>
        <v>39.6</v>
      </c>
      <c r="G9" s="77">
        <f>AVERAGE(D19:D84)</f>
        <v>40.304333333333332</v>
      </c>
      <c r="H9" s="47">
        <v>6</v>
      </c>
      <c r="I9" s="177">
        <f>G9-F9</f>
        <v>0.70433333333333081</v>
      </c>
      <c r="J9" s="182">
        <v>5.0219907407407414E-2</v>
      </c>
      <c r="K9" s="190">
        <f>J9-J8</f>
        <v>2.9548611111111119E-2</v>
      </c>
      <c r="L9" s="191">
        <f>K9</f>
        <v>2.9548611111111119E-2</v>
      </c>
      <c r="M9" s="208" t="s">
        <v>134</v>
      </c>
      <c r="N9" s="158"/>
      <c r="O9" s="212"/>
      <c r="P9" s="48"/>
    </row>
    <row r="10" spans="1:16" s="3" customFormat="1" ht="30" customHeight="1" thickBot="1">
      <c r="A10" s="166">
        <v>3</v>
      </c>
      <c r="B10" s="205" t="s">
        <v>41</v>
      </c>
      <c r="C10" s="169" t="s">
        <v>87</v>
      </c>
      <c r="D10" s="49">
        <f>COUNTA(E19:E83)+D9+1</f>
        <v>168</v>
      </c>
      <c r="E10" s="211">
        <f>COUNTA(E19:E83)+1</f>
        <v>64</v>
      </c>
      <c r="F10" s="125">
        <f>MIN(E19:E84)</f>
        <v>39.549999999999997</v>
      </c>
      <c r="G10" s="123">
        <f>AVERAGE(E19:E85)</f>
        <v>39.81111111111111</v>
      </c>
      <c r="H10" s="47">
        <v>7</v>
      </c>
      <c r="I10" s="177">
        <f t="shared" ref="I10:I13" si="0">G10-F10</f>
        <v>0.26111111111111285</v>
      </c>
      <c r="J10" s="182">
        <v>8.0810185185185179E-2</v>
      </c>
      <c r="K10" s="190">
        <f>J10-J9</f>
        <v>3.0590277777777765E-2</v>
      </c>
      <c r="L10" s="191">
        <f>K10+L8</f>
        <v>5.1261574074074057E-2</v>
      </c>
      <c r="M10" s="208" t="s">
        <v>140</v>
      </c>
      <c r="N10" s="158"/>
      <c r="O10" s="134"/>
      <c r="P10" s="48"/>
    </row>
    <row r="11" spans="1:16" s="3" customFormat="1" ht="30" customHeight="1" thickBot="1">
      <c r="A11" s="166">
        <v>4</v>
      </c>
      <c r="B11" s="205" t="s">
        <v>57</v>
      </c>
      <c r="C11" s="169" t="s">
        <v>84</v>
      </c>
      <c r="D11" s="49">
        <f>COUNTA(F19:F83)+D10+1</f>
        <v>189</v>
      </c>
      <c r="E11" s="211">
        <f>COUNTA(F19:F83)+1</f>
        <v>21</v>
      </c>
      <c r="F11" s="221">
        <f>MIN(F19:F84)</f>
        <v>39.9</v>
      </c>
      <c r="G11" s="76">
        <f>AVERAGE(F19:F84)</f>
        <v>40.304999999999993</v>
      </c>
      <c r="H11" s="47">
        <v>3</v>
      </c>
      <c r="I11" s="177">
        <f t="shared" si="0"/>
        <v>0.40499999999999403</v>
      </c>
      <c r="J11" s="182">
        <v>9.1701388888888888E-2</v>
      </c>
      <c r="K11" s="190">
        <f>J11-J10</f>
        <v>1.0891203703703708E-2</v>
      </c>
      <c r="L11" s="191">
        <f>K11+L9</f>
        <v>4.0439814814814831E-2</v>
      </c>
      <c r="M11" s="208" t="s">
        <v>143</v>
      </c>
      <c r="N11" s="158" t="s">
        <v>85</v>
      </c>
      <c r="O11" s="410" t="s">
        <v>49</v>
      </c>
      <c r="P11" s="48"/>
    </row>
    <row r="12" spans="1:16" s="3" customFormat="1" ht="30" customHeight="1" thickBot="1">
      <c r="A12" s="166">
        <v>5</v>
      </c>
      <c r="B12" s="218" t="s">
        <v>57</v>
      </c>
      <c r="C12" s="170" t="s">
        <v>91</v>
      </c>
      <c r="D12" s="49">
        <f>COUNTA(G19:G83)+D11+1</f>
        <v>235</v>
      </c>
      <c r="E12" s="211">
        <f>COUNTA(G19:G83)+1</f>
        <v>46</v>
      </c>
      <c r="F12" s="128">
        <f>MIN(G19:G84)</f>
        <v>39.56</v>
      </c>
      <c r="G12" s="123">
        <f>AVERAGE(G19:G884)</f>
        <v>39.785777777777788</v>
      </c>
      <c r="H12" s="47">
        <v>11</v>
      </c>
      <c r="I12" s="177">
        <f t="shared" si="0"/>
        <v>0.22577777777778607</v>
      </c>
      <c r="J12" s="182">
        <v>0.11403935185185186</v>
      </c>
      <c r="K12" s="190">
        <f>J12-J11</f>
        <v>2.2337962962962976E-2</v>
      </c>
      <c r="L12" s="192">
        <f>K12+L11</f>
        <v>6.2777777777777807E-2</v>
      </c>
      <c r="M12" s="208" t="s">
        <v>150</v>
      </c>
      <c r="N12" s="158"/>
      <c r="O12" s="214"/>
    </row>
    <row r="13" spans="1:16" s="3" customFormat="1" ht="30" customHeight="1" thickBot="1">
      <c r="A13" s="167" t="s">
        <v>36</v>
      </c>
      <c r="B13" s="206" t="s">
        <v>41</v>
      </c>
      <c r="C13" s="171" t="s">
        <v>88</v>
      </c>
      <c r="D13" s="210">
        <f>COUNTA(J19:J83)+D12</f>
        <v>235</v>
      </c>
      <c r="E13" s="340">
        <f>COUNTA(H19:H83)</f>
        <v>21</v>
      </c>
      <c r="F13" s="354">
        <f>MIN(H19:H84)</f>
        <v>40.479999999999997</v>
      </c>
      <c r="G13" s="159">
        <f>AVERAGE(H19:H84)</f>
        <v>40.87714285714285</v>
      </c>
      <c r="H13" s="160">
        <v>4</v>
      </c>
      <c r="I13" s="180">
        <f t="shared" si="0"/>
        <v>0.39714285714285325</v>
      </c>
      <c r="J13" s="183" t="str">
        <f>'Общие результаты'!G6</f>
        <v>3:00:03</v>
      </c>
      <c r="K13" s="193">
        <f>J13-J12</f>
        <v>1.0995370370370364E-2</v>
      </c>
      <c r="L13" s="194">
        <f>K13+L10</f>
        <v>6.225694444444442E-2</v>
      </c>
      <c r="M13" s="185"/>
      <c r="N13" s="161"/>
      <c r="O13" s="122"/>
    </row>
    <row r="14" spans="1:16" s="3" customFormat="1" ht="30" customHeight="1">
      <c r="A14" s="129"/>
      <c r="B14" s="130"/>
      <c r="C14" s="131"/>
      <c r="D14" s="131"/>
      <c r="E14" s="131"/>
      <c r="F14" s="70">
        <f>AVERAGE(F8,F10,F13)</f>
        <v>40.086666666666666</v>
      </c>
      <c r="G14" s="82">
        <f>AVERAGE(G8,G10,G13)</f>
        <v>40.751402116402119</v>
      </c>
      <c r="H14" s="132" t="s">
        <v>89</v>
      </c>
      <c r="I14" s="83">
        <f>AVERAGE(I8,I10,I13)</f>
        <v>0.66473544973545506</v>
      </c>
      <c r="J14" s="131"/>
      <c r="K14" s="131"/>
      <c r="L14" s="131"/>
      <c r="M14" s="50"/>
      <c r="N14" s="50"/>
    </row>
    <row r="15" spans="1:16" ht="27.75" customHeight="1">
      <c r="A15" s="51"/>
      <c r="B15" s="51"/>
      <c r="C15" s="51"/>
      <c r="D15" s="52"/>
      <c r="E15" s="53"/>
      <c r="F15" s="54">
        <f>AVERAGE(F9,F11,F12)</f>
        <v>39.686666666666667</v>
      </c>
      <c r="G15" s="55">
        <f>AVERAGE(G9,G11,G12)</f>
        <v>40.1317037037037</v>
      </c>
      <c r="H15" s="133" t="s">
        <v>93</v>
      </c>
      <c r="I15" s="56">
        <f>AVERAGE(I9,I11,I12)</f>
        <v>0.44503703703703695</v>
      </c>
      <c r="J15" s="53"/>
      <c r="K15" s="53"/>
      <c r="L15" s="53"/>
      <c r="M15" s="50"/>
      <c r="N15" s="50"/>
    </row>
    <row r="16" spans="1:16" ht="30" customHeight="1" thickBot="1">
      <c r="A16" s="57"/>
      <c r="B16" s="57"/>
      <c r="C16" s="57"/>
      <c r="D16" s="53"/>
      <c r="E16" s="53"/>
      <c r="F16" s="58">
        <f>AVERAGE(F8:F13)</f>
        <v>39.886666666666663</v>
      </c>
      <c r="G16" s="59">
        <f>AVERAGE(C19:H81)</f>
        <v>40.346653386454179</v>
      </c>
      <c r="H16" s="60"/>
      <c r="I16" s="61">
        <f>AVERAGE(I8:I13)</f>
        <v>0.55488624338624604</v>
      </c>
      <c r="J16" s="53"/>
      <c r="K16" s="53"/>
      <c r="L16" s="53"/>
      <c r="M16" s="57"/>
      <c r="N16" s="57"/>
    </row>
    <row r="18" spans="2:14" ht="15.75" thickBot="1">
      <c r="C18" s="62" t="str">
        <f>B8</f>
        <v>Стоцкий Андрей</v>
      </c>
      <c r="D18" s="62" t="str">
        <f>B9</f>
        <v>Бахмацкий Олег</v>
      </c>
      <c r="E18" s="62" t="str">
        <f>B10</f>
        <v>Стоцкий Андрей</v>
      </c>
      <c r="F18" s="62" t="str">
        <f>B11</f>
        <v>Бахмацкий Олег</v>
      </c>
      <c r="G18" s="62" t="str">
        <f>B12</f>
        <v>Бахмацкий Олег</v>
      </c>
      <c r="H18" s="62" t="str">
        <f>B13</f>
        <v>Стоцкий Андрей</v>
      </c>
      <c r="I18" s="18"/>
    </row>
    <row r="19" spans="2:14">
      <c r="B19" s="1">
        <v>1</v>
      </c>
      <c r="C19" s="63">
        <v>44.84</v>
      </c>
      <c r="D19" s="64">
        <v>42.62</v>
      </c>
      <c r="E19" s="64">
        <v>41.03</v>
      </c>
      <c r="F19" s="64">
        <v>42.16</v>
      </c>
      <c r="G19" s="64">
        <v>41.67</v>
      </c>
      <c r="H19" s="64">
        <v>42.26</v>
      </c>
      <c r="I19" s="197"/>
      <c r="J19" s="198"/>
      <c r="K19" s="195"/>
      <c r="M19" s="2"/>
      <c r="N19" s="2"/>
    </row>
    <row r="20" spans="2:14">
      <c r="B20" s="1">
        <v>2</v>
      </c>
      <c r="C20" s="65">
        <v>43.44</v>
      </c>
      <c r="D20" s="66">
        <v>40.840000000000003</v>
      </c>
      <c r="E20" s="66">
        <v>39.99</v>
      </c>
      <c r="F20" s="66">
        <v>40.369999999999997</v>
      </c>
      <c r="G20" s="66">
        <v>40.14</v>
      </c>
      <c r="H20" s="66">
        <v>40.86</v>
      </c>
      <c r="I20" s="195"/>
      <c r="J20" s="199"/>
      <c r="K20" s="195"/>
      <c r="M20" s="3"/>
      <c r="N20" s="3"/>
    </row>
    <row r="21" spans="2:14">
      <c r="B21" s="1">
        <v>3</v>
      </c>
      <c r="C21" s="65">
        <v>46.07</v>
      </c>
      <c r="D21" s="66">
        <v>43.13</v>
      </c>
      <c r="E21" s="66">
        <v>39.82</v>
      </c>
      <c r="F21" s="66">
        <v>40.17</v>
      </c>
      <c r="G21" s="66">
        <v>39.89</v>
      </c>
      <c r="H21" s="66">
        <v>40.83</v>
      </c>
      <c r="I21" s="195"/>
      <c r="J21" s="199"/>
      <c r="K21" s="195"/>
      <c r="M21" s="3"/>
      <c r="N21" s="3"/>
    </row>
    <row r="22" spans="2:14">
      <c r="B22" s="1">
        <v>4</v>
      </c>
      <c r="C22" s="65">
        <v>43.33</v>
      </c>
      <c r="D22" s="66">
        <v>43.23</v>
      </c>
      <c r="E22" s="66">
        <v>39.78</v>
      </c>
      <c r="F22" s="66">
        <v>40.049999999999997</v>
      </c>
      <c r="G22" s="66">
        <v>40.04</v>
      </c>
      <c r="H22" s="66">
        <v>40.78</v>
      </c>
      <c r="I22" s="195"/>
      <c r="J22" s="199"/>
      <c r="K22" s="195"/>
      <c r="M22" s="3"/>
      <c r="N22" s="3"/>
    </row>
    <row r="23" spans="2:14">
      <c r="B23" s="1">
        <v>5</v>
      </c>
      <c r="C23" s="65">
        <v>43.18</v>
      </c>
      <c r="D23" s="66">
        <v>41</v>
      </c>
      <c r="E23" s="66">
        <v>39.99</v>
      </c>
      <c r="F23" s="66">
        <v>40.25</v>
      </c>
      <c r="G23" s="66">
        <v>39.71</v>
      </c>
      <c r="H23" s="66">
        <v>40.72</v>
      </c>
      <c r="I23" s="195"/>
      <c r="J23" s="199"/>
      <c r="K23" s="195"/>
    </row>
    <row r="24" spans="2:14">
      <c r="B24" s="1">
        <v>6</v>
      </c>
      <c r="C24" s="65">
        <v>44.01</v>
      </c>
      <c r="D24" s="66">
        <v>40.840000000000003</v>
      </c>
      <c r="E24" s="66">
        <v>39.75</v>
      </c>
      <c r="F24" s="66">
        <v>40.200000000000003</v>
      </c>
      <c r="G24" s="66">
        <v>39.729999999999997</v>
      </c>
      <c r="H24" s="66">
        <v>40.729999999999997</v>
      </c>
      <c r="I24" s="195"/>
      <c r="J24" s="199"/>
      <c r="K24" s="195"/>
    </row>
    <row r="25" spans="2:14">
      <c r="B25" s="1">
        <v>7</v>
      </c>
      <c r="C25" s="65">
        <v>43.84</v>
      </c>
      <c r="D25" s="66">
        <v>40.6</v>
      </c>
      <c r="E25" s="66">
        <v>39.549999999999997</v>
      </c>
      <c r="F25" s="66">
        <v>40.049999999999997</v>
      </c>
      <c r="G25" s="66">
        <v>39.74</v>
      </c>
      <c r="H25" s="66">
        <v>42.24</v>
      </c>
      <c r="I25" s="195"/>
      <c r="J25" s="199"/>
      <c r="K25" s="195"/>
    </row>
    <row r="26" spans="2:14">
      <c r="B26" s="1">
        <v>8</v>
      </c>
      <c r="C26" s="65">
        <v>42.34</v>
      </c>
      <c r="D26" s="66">
        <v>41.27</v>
      </c>
      <c r="E26" s="66">
        <v>39.74</v>
      </c>
      <c r="F26" s="66">
        <v>40.76</v>
      </c>
      <c r="G26" s="66">
        <v>39.83</v>
      </c>
      <c r="H26" s="66">
        <v>40.57</v>
      </c>
      <c r="I26" s="195"/>
      <c r="J26" s="199"/>
      <c r="K26" s="195"/>
    </row>
    <row r="27" spans="2:14">
      <c r="B27" s="1">
        <v>9</v>
      </c>
      <c r="C27" s="80">
        <v>42.02</v>
      </c>
      <c r="D27" s="66">
        <v>40.49</v>
      </c>
      <c r="E27" s="66">
        <v>39.729999999999997</v>
      </c>
      <c r="F27" s="66">
        <v>40.32</v>
      </c>
      <c r="G27" s="66">
        <v>39.65</v>
      </c>
      <c r="H27" s="66">
        <v>40.76</v>
      </c>
      <c r="I27" s="195"/>
      <c r="J27" s="199"/>
      <c r="K27" s="195"/>
    </row>
    <row r="28" spans="2:14">
      <c r="B28" s="1">
        <v>10</v>
      </c>
      <c r="C28" s="65">
        <v>42.23</v>
      </c>
      <c r="D28" s="66">
        <v>40.19</v>
      </c>
      <c r="E28" s="66">
        <v>39.659999999999997</v>
      </c>
      <c r="F28" s="66">
        <v>40.24</v>
      </c>
      <c r="G28" s="66">
        <v>39.81</v>
      </c>
      <c r="H28" s="66">
        <v>40.479999999999997</v>
      </c>
      <c r="I28" s="195"/>
      <c r="J28" s="199"/>
      <c r="K28" s="195"/>
    </row>
    <row r="29" spans="2:14">
      <c r="B29" s="1">
        <v>11</v>
      </c>
      <c r="C29" s="65">
        <v>42.13</v>
      </c>
      <c r="D29" s="66">
        <v>40.299999999999997</v>
      </c>
      <c r="E29" s="66">
        <v>39.81</v>
      </c>
      <c r="F29" s="66">
        <v>40.21</v>
      </c>
      <c r="G29" s="66">
        <v>39.86</v>
      </c>
      <c r="H29" s="66">
        <v>40.76</v>
      </c>
      <c r="I29" s="195"/>
      <c r="J29" s="199"/>
      <c r="K29" s="195"/>
    </row>
    <row r="30" spans="2:14">
      <c r="B30" s="1">
        <v>12</v>
      </c>
      <c r="C30" s="65">
        <v>41.8</v>
      </c>
      <c r="D30" s="66">
        <v>40.79</v>
      </c>
      <c r="E30" s="66">
        <v>39.770000000000003</v>
      </c>
      <c r="F30" s="66">
        <v>39.94</v>
      </c>
      <c r="G30" s="66">
        <v>39.94</v>
      </c>
      <c r="H30" s="66">
        <v>41</v>
      </c>
      <c r="I30" s="195"/>
      <c r="J30" s="199"/>
      <c r="K30" s="195"/>
    </row>
    <row r="31" spans="2:14">
      <c r="B31" s="1">
        <v>13</v>
      </c>
      <c r="C31" s="65">
        <v>41.75</v>
      </c>
      <c r="D31" s="66">
        <v>41.45</v>
      </c>
      <c r="E31" s="66">
        <v>39.770000000000003</v>
      </c>
      <c r="F31" s="66">
        <v>40.07</v>
      </c>
      <c r="G31" s="66">
        <v>39.68</v>
      </c>
      <c r="H31" s="66">
        <v>40.67</v>
      </c>
      <c r="I31" s="195"/>
      <c r="J31" s="199"/>
      <c r="K31" s="196"/>
      <c r="L31" s="1"/>
    </row>
    <row r="32" spans="2:14">
      <c r="B32" s="1">
        <v>14</v>
      </c>
      <c r="C32" s="69">
        <v>41.86</v>
      </c>
      <c r="D32" s="66">
        <v>40.06</v>
      </c>
      <c r="E32" s="66">
        <v>39.68</v>
      </c>
      <c r="F32" s="66">
        <v>40.06</v>
      </c>
      <c r="G32" s="66">
        <v>39.65</v>
      </c>
      <c r="H32" s="66">
        <v>40.729999999999997</v>
      </c>
      <c r="I32" s="195"/>
      <c r="J32" s="199"/>
      <c r="K32" s="196"/>
      <c r="L32" s="1"/>
    </row>
    <row r="33" spans="2:12">
      <c r="B33" s="1">
        <v>15</v>
      </c>
      <c r="C33" s="65">
        <v>41.65</v>
      </c>
      <c r="D33" s="66">
        <v>40.200000000000003</v>
      </c>
      <c r="E33" s="66">
        <v>39.69</v>
      </c>
      <c r="F33" s="66">
        <v>40.03</v>
      </c>
      <c r="G33" s="66">
        <v>39.56</v>
      </c>
      <c r="H33" s="66">
        <v>40.64</v>
      </c>
      <c r="I33" s="195"/>
      <c r="J33" s="199"/>
      <c r="K33" s="196"/>
      <c r="L33" s="1"/>
    </row>
    <row r="34" spans="2:12">
      <c r="B34" s="1">
        <v>16</v>
      </c>
      <c r="C34" s="65">
        <v>41.6</v>
      </c>
      <c r="D34" s="86">
        <v>40.26</v>
      </c>
      <c r="E34" s="66">
        <v>39.869999999999997</v>
      </c>
      <c r="F34" s="66">
        <v>39.950000000000003</v>
      </c>
      <c r="G34" s="66">
        <v>39.67</v>
      </c>
      <c r="H34" s="66">
        <v>41.4</v>
      </c>
      <c r="I34" s="195"/>
      <c r="J34" s="199"/>
      <c r="K34" s="196"/>
      <c r="L34" s="1"/>
    </row>
    <row r="35" spans="2:12">
      <c r="B35" s="1">
        <v>17</v>
      </c>
      <c r="C35" s="65">
        <v>41.53</v>
      </c>
      <c r="D35" s="66">
        <v>40.15</v>
      </c>
      <c r="E35" s="66">
        <v>39.74</v>
      </c>
      <c r="F35" s="66">
        <v>39.9</v>
      </c>
      <c r="G35" s="66">
        <v>39.71</v>
      </c>
      <c r="H35" s="66">
        <v>40.53</v>
      </c>
      <c r="I35" s="195"/>
      <c r="J35" s="199"/>
      <c r="K35" s="196"/>
      <c r="L35" s="1"/>
    </row>
    <row r="36" spans="2:12">
      <c r="B36" s="1">
        <v>18</v>
      </c>
      <c r="C36" s="65">
        <v>41.47</v>
      </c>
      <c r="D36" s="66">
        <v>40.130000000000003</v>
      </c>
      <c r="E36" s="66">
        <v>39.81</v>
      </c>
      <c r="F36" s="66">
        <v>39.93</v>
      </c>
      <c r="G36" s="66">
        <v>39.76</v>
      </c>
      <c r="H36" s="66">
        <v>40.68</v>
      </c>
      <c r="I36" s="195"/>
      <c r="J36" s="199"/>
      <c r="K36" s="196"/>
      <c r="L36" s="1"/>
    </row>
    <row r="37" spans="2:12">
      <c r="B37" s="1">
        <v>19</v>
      </c>
      <c r="C37" s="65">
        <v>41.26</v>
      </c>
      <c r="D37" s="66">
        <v>40.049999999999997</v>
      </c>
      <c r="E37" s="66">
        <v>39.630000000000003</v>
      </c>
      <c r="F37" s="66">
        <v>40.19</v>
      </c>
      <c r="G37" s="66">
        <v>39.659999999999997</v>
      </c>
      <c r="H37" s="66">
        <v>40.520000000000003</v>
      </c>
      <c r="I37" s="195"/>
      <c r="J37" s="199"/>
      <c r="K37" s="196"/>
      <c r="L37" s="1"/>
    </row>
    <row r="38" spans="2:12">
      <c r="B38" s="1">
        <v>20</v>
      </c>
      <c r="C38" s="65">
        <v>41.32</v>
      </c>
      <c r="D38" s="66">
        <v>40.049999999999997</v>
      </c>
      <c r="E38" s="66">
        <v>39.64</v>
      </c>
      <c r="F38" s="66">
        <v>41.25</v>
      </c>
      <c r="G38" s="66">
        <v>39.56</v>
      </c>
      <c r="H38" s="66">
        <v>40.49</v>
      </c>
      <c r="I38" s="195"/>
      <c r="J38" s="199"/>
      <c r="K38" s="196"/>
      <c r="L38" s="1"/>
    </row>
    <row r="39" spans="2:12">
      <c r="B39" s="1">
        <v>21</v>
      </c>
      <c r="C39" s="65">
        <v>41.2</v>
      </c>
      <c r="D39" s="66">
        <v>40.159999999999997</v>
      </c>
      <c r="E39" s="66">
        <v>39.67</v>
      </c>
      <c r="F39" s="66"/>
      <c r="G39" s="66">
        <v>39.82</v>
      </c>
      <c r="H39" s="66">
        <v>40.770000000000003</v>
      </c>
      <c r="I39" s="195"/>
      <c r="J39" s="199"/>
      <c r="K39" s="196"/>
      <c r="L39" s="1"/>
    </row>
    <row r="40" spans="2:12">
      <c r="B40" s="1">
        <v>22</v>
      </c>
      <c r="C40" s="65">
        <v>41.09</v>
      </c>
      <c r="D40" s="66">
        <v>40.92</v>
      </c>
      <c r="E40" s="66">
        <v>39.86</v>
      </c>
      <c r="F40" s="66"/>
      <c r="G40" s="66">
        <v>39.76</v>
      </c>
      <c r="H40" s="66"/>
      <c r="I40" s="195"/>
      <c r="J40" s="199"/>
      <c r="K40" s="196"/>
      <c r="L40" s="1"/>
    </row>
    <row r="41" spans="2:12">
      <c r="B41" s="1">
        <v>23</v>
      </c>
      <c r="C41" s="65">
        <v>41.24</v>
      </c>
      <c r="D41" s="66">
        <v>44.75</v>
      </c>
      <c r="E41" s="66">
        <v>40.47</v>
      </c>
      <c r="F41" s="66"/>
      <c r="G41" s="66">
        <v>39.630000000000003</v>
      </c>
      <c r="H41" s="66"/>
      <c r="I41" s="195"/>
      <c r="J41" s="199"/>
      <c r="K41" s="196"/>
      <c r="L41" s="1"/>
    </row>
    <row r="42" spans="2:12">
      <c r="B42" s="1">
        <v>24</v>
      </c>
      <c r="C42" s="65">
        <v>40.97</v>
      </c>
      <c r="D42" s="66">
        <v>39.97</v>
      </c>
      <c r="E42" s="66">
        <v>39.9</v>
      </c>
      <c r="F42" s="66"/>
      <c r="G42" s="66">
        <v>39.9</v>
      </c>
      <c r="H42" s="66"/>
      <c r="I42" s="195"/>
      <c r="J42" s="199"/>
      <c r="K42" s="196"/>
      <c r="L42" s="1"/>
    </row>
    <row r="43" spans="2:12">
      <c r="B43" s="1">
        <v>25</v>
      </c>
      <c r="C43" s="65">
        <v>40.81</v>
      </c>
      <c r="D43" s="66">
        <v>39.89</v>
      </c>
      <c r="E43" s="66">
        <v>39.76</v>
      </c>
      <c r="F43" s="66"/>
      <c r="G43" s="66">
        <v>39.71</v>
      </c>
      <c r="H43" s="66"/>
      <c r="I43" s="195"/>
      <c r="J43" s="199"/>
      <c r="K43" s="196"/>
      <c r="L43" s="1"/>
    </row>
    <row r="44" spans="2:12">
      <c r="B44" s="1">
        <v>26</v>
      </c>
      <c r="C44" s="65">
        <v>40.840000000000003</v>
      </c>
      <c r="D44" s="66">
        <v>40.229999999999997</v>
      </c>
      <c r="E44" s="66">
        <v>39.75</v>
      </c>
      <c r="F44" s="66"/>
      <c r="G44" s="66">
        <v>39.65</v>
      </c>
      <c r="H44" s="66"/>
      <c r="I44" s="195"/>
      <c r="J44" s="199"/>
      <c r="K44" s="196"/>
      <c r="L44" s="1"/>
    </row>
    <row r="45" spans="2:12">
      <c r="B45" s="1">
        <v>27</v>
      </c>
      <c r="C45" s="65">
        <v>40.69</v>
      </c>
      <c r="D45" s="66">
        <v>40</v>
      </c>
      <c r="E45" s="66">
        <v>39.89</v>
      </c>
      <c r="F45" s="66"/>
      <c r="G45" s="66">
        <v>39.729999999999997</v>
      </c>
      <c r="H45" s="66"/>
      <c r="I45" s="195"/>
      <c r="J45" s="199"/>
      <c r="K45" s="196"/>
      <c r="L45" s="1"/>
    </row>
    <row r="46" spans="2:12">
      <c r="B46" s="1">
        <v>28</v>
      </c>
      <c r="C46" s="65">
        <v>40.79</v>
      </c>
      <c r="D46" s="66">
        <v>40.11</v>
      </c>
      <c r="E46" s="66">
        <v>39.69</v>
      </c>
      <c r="F46" s="66"/>
      <c r="G46" s="66">
        <v>39.65</v>
      </c>
      <c r="H46" s="66"/>
      <c r="I46" s="195"/>
      <c r="J46" s="199"/>
      <c r="K46" s="196"/>
      <c r="L46" s="1"/>
    </row>
    <row r="47" spans="2:12">
      <c r="B47" s="1">
        <v>29</v>
      </c>
      <c r="C47" s="65">
        <v>40.53</v>
      </c>
      <c r="D47" s="66">
        <v>40.130000000000003</v>
      </c>
      <c r="E47" s="66">
        <v>39.82</v>
      </c>
      <c r="F47" s="66"/>
      <c r="G47" s="66">
        <v>39.72</v>
      </c>
      <c r="H47" s="66"/>
      <c r="I47" s="195"/>
      <c r="J47" s="199"/>
      <c r="K47" s="196"/>
      <c r="L47" s="1"/>
    </row>
    <row r="48" spans="2:12">
      <c r="B48" s="1">
        <v>30</v>
      </c>
      <c r="C48" s="65">
        <v>40.450000000000003</v>
      </c>
      <c r="D48" s="66">
        <v>39.9</v>
      </c>
      <c r="E48" s="66">
        <v>39.82</v>
      </c>
      <c r="F48" s="66"/>
      <c r="G48" s="66">
        <v>39.630000000000003</v>
      </c>
      <c r="H48" s="66"/>
      <c r="I48" s="195"/>
      <c r="J48" s="199"/>
      <c r="K48" s="196"/>
      <c r="L48" s="1"/>
    </row>
    <row r="49" spans="2:12">
      <c r="B49" s="1">
        <v>31</v>
      </c>
      <c r="C49" s="65">
        <v>40.409999999999997</v>
      </c>
      <c r="D49" s="66">
        <v>39.909999999999997</v>
      </c>
      <c r="E49" s="66">
        <v>39.869999999999997</v>
      </c>
      <c r="F49" s="66"/>
      <c r="G49" s="66">
        <v>39.69</v>
      </c>
      <c r="H49" s="66"/>
      <c r="I49" s="195"/>
      <c r="J49" s="199"/>
      <c r="K49" s="196"/>
      <c r="L49" s="1"/>
    </row>
    <row r="50" spans="2:12">
      <c r="B50" s="1">
        <v>32</v>
      </c>
      <c r="C50" s="65">
        <v>40.409999999999997</v>
      </c>
      <c r="D50" s="66">
        <v>39.76</v>
      </c>
      <c r="E50" s="66">
        <v>39.79</v>
      </c>
      <c r="F50" s="66"/>
      <c r="G50" s="66">
        <v>39.770000000000003</v>
      </c>
      <c r="H50" s="66"/>
      <c r="I50" s="195"/>
      <c r="J50" s="199"/>
      <c r="K50" s="196"/>
      <c r="L50" s="1"/>
    </row>
    <row r="51" spans="2:12">
      <c r="B51" s="1">
        <v>33</v>
      </c>
      <c r="C51" s="65">
        <v>40.450000000000003</v>
      </c>
      <c r="D51" s="66">
        <v>40.35</v>
      </c>
      <c r="E51" s="66">
        <v>40.06</v>
      </c>
      <c r="F51" s="66"/>
      <c r="G51" s="66">
        <v>39.69</v>
      </c>
      <c r="H51" s="66"/>
      <c r="I51" s="195"/>
      <c r="J51" s="199"/>
      <c r="K51" s="196"/>
      <c r="L51" s="1"/>
    </row>
    <row r="52" spans="2:12">
      <c r="B52" s="1">
        <v>34</v>
      </c>
      <c r="C52" s="65">
        <v>40.72</v>
      </c>
      <c r="D52" s="66">
        <v>39.909999999999997</v>
      </c>
      <c r="E52" s="66">
        <v>39.700000000000003</v>
      </c>
      <c r="F52" s="66"/>
      <c r="G52" s="66">
        <v>39.9</v>
      </c>
      <c r="H52" s="66"/>
      <c r="I52" s="195"/>
      <c r="J52" s="199"/>
      <c r="K52" s="196"/>
      <c r="L52" s="1"/>
    </row>
    <row r="53" spans="2:12">
      <c r="B53" s="1">
        <v>35</v>
      </c>
      <c r="C53" s="65">
        <v>40.47</v>
      </c>
      <c r="D53" s="66">
        <v>39.99</v>
      </c>
      <c r="E53" s="66">
        <v>40.1</v>
      </c>
      <c r="F53" s="66"/>
      <c r="G53" s="66">
        <v>39.65</v>
      </c>
      <c r="H53" s="66"/>
      <c r="I53" s="195"/>
      <c r="J53" s="199"/>
      <c r="K53" s="196"/>
      <c r="L53" s="1"/>
    </row>
    <row r="54" spans="2:12">
      <c r="B54" s="1">
        <v>36</v>
      </c>
      <c r="C54" s="65">
        <v>40.35</v>
      </c>
      <c r="D54" s="66">
        <v>39.79</v>
      </c>
      <c r="E54" s="66">
        <v>39.97</v>
      </c>
      <c r="F54" s="66"/>
      <c r="G54" s="66">
        <v>39.72</v>
      </c>
      <c r="H54" s="66"/>
      <c r="I54" s="195"/>
      <c r="J54" s="199"/>
      <c r="K54" s="196"/>
      <c r="L54" s="1"/>
    </row>
    <row r="55" spans="2:12">
      <c r="B55" s="1">
        <v>37</v>
      </c>
      <c r="C55" s="65">
        <v>40.4</v>
      </c>
      <c r="D55" s="66">
        <v>39.68</v>
      </c>
      <c r="E55" s="66">
        <v>39.71</v>
      </c>
      <c r="F55" s="66"/>
      <c r="G55" s="66">
        <v>39.74</v>
      </c>
      <c r="H55" s="66"/>
      <c r="I55" s="195"/>
      <c r="J55" s="199"/>
      <c r="K55" s="196"/>
      <c r="L55" s="1"/>
    </row>
    <row r="56" spans="2:12">
      <c r="B56" s="1">
        <v>38</v>
      </c>
      <c r="C56" s="65">
        <v>40.25</v>
      </c>
      <c r="D56" s="66">
        <v>39.99</v>
      </c>
      <c r="E56" s="66">
        <v>39.700000000000003</v>
      </c>
      <c r="F56" s="66"/>
      <c r="G56" s="66">
        <v>39.83</v>
      </c>
      <c r="H56" s="66"/>
      <c r="I56" s="195"/>
      <c r="J56" s="199"/>
      <c r="K56" s="196"/>
      <c r="L56" s="1"/>
    </row>
    <row r="57" spans="2:12">
      <c r="B57" s="1">
        <v>39</v>
      </c>
      <c r="C57" s="65">
        <v>40.76</v>
      </c>
      <c r="D57" s="66">
        <v>39.83</v>
      </c>
      <c r="E57" s="66">
        <v>39.659999999999997</v>
      </c>
      <c r="F57" s="66"/>
      <c r="G57" s="66">
        <v>39.83</v>
      </c>
      <c r="H57" s="66"/>
      <c r="I57" s="195"/>
      <c r="J57" s="199"/>
      <c r="K57" s="196"/>
      <c r="L57" s="1"/>
    </row>
    <row r="58" spans="2:12">
      <c r="B58" s="1">
        <v>40</v>
      </c>
      <c r="C58" s="65">
        <v>40.4</v>
      </c>
      <c r="D58" s="66">
        <v>40</v>
      </c>
      <c r="E58" s="66">
        <v>39.770000000000003</v>
      </c>
      <c r="F58" s="66"/>
      <c r="G58" s="66">
        <v>39.68</v>
      </c>
      <c r="H58" s="66"/>
      <c r="I58" s="195"/>
      <c r="J58" s="199"/>
      <c r="K58" s="196"/>
      <c r="L58" s="1"/>
    </row>
    <row r="59" spans="2:12">
      <c r="B59" s="1">
        <v>41</v>
      </c>
      <c r="C59" s="65">
        <v>40.229999999999997</v>
      </c>
      <c r="D59" s="66">
        <v>39.68</v>
      </c>
      <c r="E59" s="66">
        <v>39.799999999999997</v>
      </c>
      <c r="F59" s="66"/>
      <c r="G59" s="66">
        <v>39.770000000000003</v>
      </c>
      <c r="H59" s="66"/>
      <c r="I59" s="195"/>
      <c r="J59" s="199"/>
      <c r="K59" s="196"/>
      <c r="L59" s="1"/>
    </row>
    <row r="60" spans="2:12">
      <c r="B60" s="1">
        <v>42</v>
      </c>
      <c r="C60" s="65">
        <v>40.64</v>
      </c>
      <c r="D60" s="66">
        <v>39.799999999999997</v>
      </c>
      <c r="E60" s="66">
        <v>39.869999999999997</v>
      </c>
      <c r="F60" s="66"/>
      <c r="G60" s="66">
        <v>39.590000000000003</v>
      </c>
      <c r="H60" s="66"/>
      <c r="I60" s="195"/>
      <c r="J60" s="199"/>
      <c r="K60" s="196"/>
      <c r="L60" s="1"/>
    </row>
    <row r="61" spans="2:12">
      <c r="B61" s="1">
        <v>43</v>
      </c>
      <c r="C61" s="65"/>
      <c r="D61" s="66">
        <v>39.86</v>
      </c>
      <c r="E61" s="66">
        <v>40.03</v>
      </c>
      <c r="F61" s="66"/>
      <c r="G61" s="66">
        <v>39.68</v>
      </c>
      <c r="H61" s="66"/>
      <c r="I61" s="195"/>
      <c r="J61" s="199"/>
      <c r="K61" s="196"/>
      <c r="L61" s="1"/>
    </row>
    <row r="62" spans="2:12">
      <c r="B62" s="1">
        <v>44</v>
      </c>
      <c r="C62" s="65"/>
      <c r="D62" s="66">
        <v>39.61</v>
      </c>
      <c r="E62" s="66">
        <v>39.78</v>
      </c>
      <c r="F62" s="66"/>
      <c r="G62" s="66">
        <v>39.64</v>
      </c>
      <c r="H62" s="66"/>
      <c r="I62" s="195"/>
      <c r="J62" s="199"/>
      <c r="K62" s="196"/>
      <c r="L62" s="1"/>
    </row>
    <row r="63" spans="2:12">
      <c r="B63" s="1">
        <v>45</v>
      </c>
      <c r="C63" s="65"/>
      <c r="D63" s="66">
        <v>39.83</v>
      </c>
      <c r="E63" s="66">
        <v>39.75</v>
      </c>
      <c r="F63" s="66"/>
      <c r="G63" s="66">
        <v>39.72</v>
      </c>
      <c r="H63" s="66"/>
      <c r="I63" s="195"/>
      <c r="J63" s="199"/>
      <c r="K63" s="196"/>
      <c r="L63" s="1"/>
    </row>
    <row r="64" spans="2:12">
      <c r="B64" s="1">
        <v>46</v>
      </c>
      <c r="C64" s="65"/>
      <c r="D64" s="66">
        <v>39.68</v>
      </c>
      <c r="E64" s="66">
        <v>39.68</v>
      </c>
      <c r="F64" s="66"/>
      <c r="G64" s="66"/>
      <c r="H64" s="66"/>
      <c r="I64" s="195"/>
      <c r="J64" s="199"/>
      <c r="K64" s="196"/>
      <c r="L64" s="1"/>
    </row>
    <row r="65" spans="2:12">
      <c r="B65" s="1">
        <v>47</v>
      </c>
      <c r="C65" s="65"/>
      <c r="D65" s="66">
        <v>39.770000000000003</v>
      </c>
      <c r="E65" s="66">
        <v>39.659999999999997</v>
      </c>
      <c r="F65" s="66"/>
      <c r="G65" s="66"/>
      <c r="H65" s="66"/>
      <c r="I65" s="195"/>
      <c r="J65" s="199"/>
      <c r="K65" s="196"/>
      <c r="L65" s="1"/>
    </row>
    <row r="66" spans="2:12">
      <c r="B66" s="1">
        <v>48</v>
      </c>
      <c r="C66" s="65"/>
      <c r="D66" s="66">
        <v>39.880000000000003</v>
      </c>
      <c r="E66" s="66">
        <v>39.630000000000003</v>
      </c>
      <c r="F66" s="66"/>
      <c r="G66" s="66"/>
      <c r="H66" s="66"/>
      <c r="I66" s="195"/>
      <c r="J66" s="199"/>
      <c r="K66" s="196"/>
      <c r="L66" s="1"/>
    </row>
    <row r="67" spans="2:12">
      <c r="B67" s="1">
        <v>49</v>
      </c>
      <c r="C67" s="65"/>
      <c r="D67" s="66">
        <v>39.6</v>
      </c>
      <c r="E67" s="66">
        <v>39.9</v>
      </c>
      <c r="F67" s="66"/>
      <c r="G67" s="66"/>
      <c r="H67" s="66"/>
      <c r="I67" s="195"/>
      <c r="J67" s="199"/>
      <c r="K67" s="196"/>
      <c r="L67" s="1"/>
    </row>
    <row r="68" spans="2:12">
      <c r="B68" s="1">
        <v>50</v>
      </c>
      <c r="C68" s="65"/>
      <c r="D68" s="66">
        <v>39.68</v>
      </c>
      <c r="E68" s="66">
        <v>39.869999999999997</v>
      </c>
      <c r="F68" s="66"/>
      <c r="G68" s="66"/>
      <c r="H68" s="66"/>
      <c r="I68" s="195"/>
      <c r="J68" s="199"/>
      <c r="K68" s="196"/>
      <c r="L68" s="1"/>
    </row>
    <row r="69" spans="2:12">
      <c r="B69" s="1">
        <v>51</v>
      </c>
      <c r="C69" s="65"/>
      <c r="D69" s="66">
        <v>39.96</v>
      </c>
      <c r="E69" s="66">
        <v>39.85</v>
      </c>
      <c r="F69" s="66"/>
      <c r="G69" s="66"/>
      <c r="H69" s="66"/>
      <c r="I69" s="195"/>
      <c r="J69" s="199"/>
      <c r="K69" s="196"/>
      <c r="L69" s="1"/>
    </row>
    <row r="70" spans="2:12">
      <c r="B70" s="1">
        <v>52</v>
      </c>
      <c r="C70" s="65"/>
      <c r="D70" s="66">
        <v>39.799999999999997</v>
      </c>
      <c r="E70" s="66">
        <v>39.83</v>
      </c>
      <c r="F70" s="66"/>
      <c r="G70" s="66"/>
      <c r="H70" s="66"/>
      <c r="I70" s="195"/>
      <c r="J70" s="199"/>
      <c r="K70" s="196"/>
      <c r="L70" s="1"/>
    </row>
    <row r="71" spans="2:12">
      <c r="B71" s="1">
        <v>53</v>
      </c>
      <c r="C71" s="65"/>
      <c r="D71" s="66">
        <v>39.65</v>
      </c>
      <c r="E71" s="66">
        <v>39.69</v>
      </c>
      <c r="F71" s="66"/>
      <c r="G71" s="66"/>
      <c r="H71" s="66"/>
      <c r="I71" s="195"/>
      <c r="J71" s="199"/>
      <c r="K71" s="196"/>
      <c r="L71" s="1"/>
    </row>
    <row r="72" spans="2:12">
      <c r="B72" s="1">
        <v>54</v>
      </c>
      <c r="C72" s="65"/>
      <c r="D72" s="66">
        <v>39.82</v>
      </c>
      <c r="E72" s="66">
        <v>39.56</v>
      </c>
      <c r="F72" s="66"/>
      <c r="G72" s="66"/>
      <c r="H72" s="66"/>
      <c r="I72" s="195"/>
      <c r="J72" s="199"/>
      <c r="K72" s="196"/>
      <c r="L72" s="1"/>
    </row>
    <row r="73" spans="2:12">
      <c r="B73" s="1">
        <v>55</v>
      </c>
      <c r="C73" s="65"/>
      <c r="D73" s="66">
        <v>39.93</v>
      </c>
      <c r="E73" s="66">
        <v>39.65</v>
      </c>
      <c r="F73" s="66"/>
      <c r="G73" s="66"/>
      <c r="H73" s="66"/>
      <c r="I73" s="195"/>
      <c r="J73" s="199"/>
      <c r="K73" s="196"/>
      <c r="L73" s="1"/>
    </row>
    <row r="74" spans="2:12">
      <c r="B74" s="1">
        <v>56</v>
      </c>
      <c r="C74" s="65"/>
      <c r="D74" s="66">
        <v>39.729999999999997</v>
      </c>
      <c r="E74" s="66">
        <v>39.79</v>
      </c>
      <c r="F74" s="66"/>
      <c r="G74" s="66"/>
      <c r="H74" s="66"/>
      <c r="I74" s="195"/>
      <c r="J74" s="199"/>
      <c r="K74" s="196"/>
      <c r="L74" s="1"/>
    </row>
    <row r="75" spans="2:12">
      <c r="B75" s="1">
        <v>57</v>
      </c>
      <c r="C75" s="127"/>
      <c r="D75" s="66">
        <v>39.71</v>
      </c>
      <c r="E75" s="66">
        <v>39.61</v>
      </c>
      <c r="F75" s="66"/>
      <c r="G75" s="66"/>
      <c r="H75" s="66"/>
      <c r="I75" s="195"/>
      <c r="J75" s="199"/>
      <c r="K75" s="196"/>
      <c r="L75" s="1"/>
    </row>
    <row r="76" spans="2:12">
      <c r="B76" s="1">
        <v>58</v>
      </c>
      <c r="C76" s="200"/>
      <c r="D76" s="195">
        <v>39.82</v>
      </c>
      <c r="E76" s="195">
        <v>39.72</v>
      </c>
      <c r="F76" s="195"/>
      <c r="G76" s="195"/>
      <c r="H76" s="195"/>
      <c r="I76" s="195"/>
      <c r="J76" s="199"/>
      <c r="K76" s="196"/>
      <c r="L76" s="1"/>
    </row>
    <row r="77" spans="2:12">
      <c r="B77" s="1">
        <v>59</v>
      </c>
      <c r="C77" s="200"/>
      <c r="D77" s="195">
        <v>39.85</v>
      </c>
      <c r="E77" s="195">
        <v>39.82</v>
      </c>
      <c r="F77" s="195"/>
      <c r="G77" s="195"/>
      <c r="H77" s="195"/>
      <c r="I77" s="195"/>
      <c r="J77" s="199"/>
      <c r="K77" s="195"/>
    </row>
    <row r="78" spans="2:12">
      <c r="B78" s="1">
        <v>60</v>
      </c>
      <c r="C78" s="200"/>
      <c r="D78" s="195">
        <v>39.68</v>
      </c>
      <c r="E78" s="195">
        <v>40.119999999999997</v>
      </c>
      <c r="F78" s="195"/>
      <c r="G78" s="195"/>
      <c r="H78" s="195"/>
      <c r="I78" s="195"/>
      <c r="J78" s="199"/>
      <c r="K78" s="195"/>
    </row>
    <row r="79" spans="2:12">
      <c r="B79" s="1">
        <v>61</v>
      </c>
      <c r="C79" s="200"/>
      <c r="D79" s="195"/>
      <c r="E79" s="195">
        <v>39.69</v>
      </c>
      <c r="F79" s="195"/>
      <c r="G79" s="195"/>
      <c r="H79" s="195"/>
      <c r="I79" s="195"/>
      <c r="J79" s="199"/>
      <c r="K79" s="195"/>
    </row>
    <row r="80" spans="2:12">
      <c r="B80" s="1">
        <v>62</v>
      </c>
      <c r="C80" s="200"/>
      <c r="D80" s="195"/>
      <c r="E80" s="195">
        <v>39.65</v>
      </c>
      <c r="F80" s="195"/>
      <c r="G80" s="195"/>
      <c r="H80" s="195"/>
      <c r="I80" s="195"/>
      <c r="J80" s="199"/>
      <c r="K80" s="195"/>
    </row>
    <row r="81" spans="2:11" ht="15.75" thickBot="1">
      <c r="B81" s="1">
        <v>63</v>
      </c>
      <c r="C81" s="201"/>
      <c r="D81" s="202"/>
      <c r="E81" s="202">
        <v>39.74</v>
      </c>
      <c r="F81" s="202"/>
      <c r="G81" s="202"/>
      <c r="H81" s="202"/>
      <c r="I81" s="202"/>
      <c r="J81" s="203"/>
      <c r="K81" s="195"/>
    </row>
    <row r="82" spans="2:11">
      <c r="B82" s="1">
        <v>64</v>
      </c>
    </row>
  </sheetData>
  <mergeCells count="10"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R85"/>
  <sheetViews>
    <sheetView topLeftCell="A4" zoomScale="90" zoomScaleNormal="90" workbookViewId="0">
      <selection activeCell="Q14" sqref="Q14"/>
    </sheetView>
  </sheetViews>
  <sheetFormatPr defaultColWidth="8.85546875" defaultRowHeight="15"/>
  <cols>
    <col min="1" max="1" width="8.7109375" style="1" customWidth="1"/>
    <col min="2" max="2" width="19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" style="2" customWidth="1"/>
    <col min="10" max="10" width="12.7109375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10.7109375" style="1" customWidth="1"/>
    <col min="15" max="16384" width="8.85546875" style="1"/>
  </cols>
  <sheetData>
    <row r="2" spans="1:18" ht="18.75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8" ht="7.5" customHeight="1" thickBot="1"/>
    <row r="4" spans="1:18" ht="18" thickBot="1">
      <c r="A4" s="292" t="s">
        <v>53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4"/>
    </row>
    <row r="5" spans="1:18" ht="7.5" customHeight="1" thickBot="1"/>
    <row r="6" spans="1:18" s="2" customFormat="1" ht="20.25" customHeight="1">
      <c r="A6" s="275" t="s">
        <v>22</v>
      </c>
      <c r="B6" s="277" t="s">
        <v>13</v>
      </c>
      <c r="C6" s="386" t="s">
        <v>18</v>
      </c>
      <c r="D6" s="281" t="s">
        <v>23</v>
      </c>
      <c r="E6" s="387" t="s">
        <v>24</v>
      </c>
      <c r="F6" s="285" t="s">
        <v>25</v>
      </c>
      <c r="G6" s="286"/>
      <c r="H6" s="286"/>
      <c r="I6" s="287"/>
      <c r="J6" s="288" t="s">
        <v>26</v>
      </c>
      <c r="K6" s="290" t="s">
        <v>27</v>
      </c>
      <c r="L6" s="291"/>
      <c r="M6" s="162"/>
      <c r="N6" s="163"/>
    </row>
    <row r="7" spans="1:18" s="2" customFormat="1" ht="27.75" customHeight="1" thickBot="1">
      <c r="A7" s="355"/>
      <c r="B7" s="304"/>
      <c r="C7" s="388"/>
      <c r="D7" s="282"/>
      <c r="E7" s="389"/>
      <c r="F7" s="319" t="s">
        <v>28</v>
      </c>
      <c r="G7" s="320" t="s">
        <v>29</v>
      </c>
      <c r="H7" s="320" t="s">
        <v>30</v>
      </c>
      <c r="I7" s="321" t="s">
        <v>31</v>
      </c>
      <c r="J7" s="356"/>
      <c r="K7" s="357" t="s">
        <v>32</v>
      </c>
      <c r="L7" s="358" t="s">
        <v>33</v>
      </c>
      <c r="M7" s="359" t="s">
        <v>34</v>
      </c>
      <c r="N7" s="360" t="s">
        <v>35</v>
      </c>
    </row>
    <row r="8" spans="1:18" s="2" customFormat="1" ht="27.75" customHeight="1">
      <c r="A8" s="381">
        <v>1</v>
      </c>
      <c r="B8" s="395" t="s">
        <v>54</v>
      </c>
      <c r="C8" s="390">
        <v>21</v>
      </c>
      <c r="D8" s="323">
        <f>COUNTA(C21:C36)+1</f>
        <v>17</v>
      </c>
      <c r="E8" s="394">
        <f>COUNTA(C21:C85)+1</f>
        <v>23</v>
      </c>
      <c r="F8" s="396">
        <f>MIN(C21:C36)</f>
        <v>42.49</v>
      </c>
      <c r="G8" s="391">
        <f>AVERAGE(C21:C36)</f>
        <v>43.508125</v>
      </c>
      <c r="H8" s="380">
        <v>2</v>
      </c>
      <c r="I8" s="397">
        <f>G8-F8</f>
        <v>1.0181249999999977</v>
      </c>
      <c r="J8" s="333">
        <v>1.1990740740740739E-2</v>
      </c>
      <c r="K8" s="331">
        <f>J8</f>
        <v>1.1990740740740739E-2</v>
      </c>
      <c r="L8" s="383">
        <f>K8</f>
        <v>1.1990740740740739E-2</v>
      </c>
      <c r="M8" s="392" t="s">
        <v>120</v>
      </c>
      <c r="N8" s="384"/>
    </row>
    <row r="9" spans="1:18" s="3" customFormat="1" ht="30" customHeight="1">
      <c r="A9" s="298"/>
      <c r="B9" s="296"/>
      <c r="C9" s="370"/>
      <c r="D9" s="323">
        <f>COUNTA(C21:C85)+1</f>
        <v>23</v>
      </c>
      <c r="E9" s="352"/>
      <c r="F9" s="216">
        <f>MIN(C38:C85)</f>
        <v>41.71</v>
      </c>
      <c r="G9" s="324">
        <f>AVERAGE(C38:C87)</f>
        <v>42.222000000000001</v>
      </c>
      <c r="H9" s="325">
        <v>1</v>
      </c>
      <c r="I9" s="326">
        <f>G9-F9</f>
        <v>0.51200000000000045</v>
      </c>
      <c r="J9" s="303"/>
      <c r="K9" s="332"/>
      <c r="L9" s="382"/>
      <c r="M9" s="393"/>
      <c r="N9" s="385"/>
      <c r="O9" s="154"/>
      <c r="P9" s="48"/>
    </row>
    <row r="10" spans="1:18" s="3" customFormat="1" ht="30" customHeight="1">
      <c r="A10" s="297">
        <v>2</v>
      </c>
      <c r="B10" s="295" t="s">
        <v>152</v>
      </c>
      <c r="C10" s="371" t="s">
        <v>81</v>
      </c>
      <c r="D10" s="49">
        <f>COUNTA(D21:D26)+D9+1</f>
        <v>30</v>
      </c>
      <c r="E10" s="351">
        <f>COUNTA(D21:D85)+1</f>
        <v>21</v>
      </c>
      <c r="F10" s="176">
        <f>MIN(D21:D26)</f>
        <v>40.65</v>
      </c>
      <c r="G10" s="77">
        <f>AVERAGE(D21:D26)</f>
        <v>41.78</v>
      </c>
      <c r="H10" s="47">
        <v>0</v>
      </c>
      <c r="I10" s="177">
        <f>G10-F10</f>
        <v>1.1300000000000026</v>
      </c>
      <c r="J10" s="302">
        <v>2.372685185185185E-2</v>
      </c>
      <c r="K10" s="364">
        <f>J10-J8</f>
        <v>1.173611111111111E-2</v>
      </c>
      <c r="L10" s="300">
        <f>K10</f>
        <v>1.173611111111111E-2</v>
      </c>
      <c r="M10" s="299" t="s">
        <v>127</v>
      </c>
      <c r="N10" s="406" t="s">
        <v>160</v>
      </c>
      <c r="O10" s="411" t="s">
        <v>163</v>
      </c>
      <c r="P10" s="412"/>
      <c r="Q10" s="412"/>
      <c r="R10" s="412"/>
    </row>
    <row r="11" spans="1:18" s="3" customFormat="1" ht="30" customHeight="1">
      <c r="A11" s="298"/>
      <c r="B11" s="296"/>
      <c r="C11" s="371" t="s">
        <v>88</v>
      </c>
      <c r="D11" s="49">
        <f>COUNTA(D21:D86)+D9+1</f>
        <v>44</v>
      </c>
      <c r="E11" s="352"/>
      <c r="F11" s="176">
        <f>MIN(D22:D85)</f>
        <v>40.4</v>
      </c>
      <c r="G11" s="77">
        <f>AVERAGE(D28:D87)</f>
        <v>40.946923076923071</v>
      </c>
      <c r="H11" s="47">
        <v>0</v>
      </c>
      <c r="I11" s="177">
        <f t="shared" ref="I11:I15" si="0">G11-F11</f>
        <v>0.54692307692307196</v>
      </c>
      <c r="J11" s="303"/>
      <c r="K11" s="365"/>
      <c r="L11" s="301"/>
      <c r="M11" s="346"/>
      <c r="N11" s="407"/>
      <c r="O11" s="411"/>
      <c r="P11" s="412"/>
      <c r="Q11" s="412"/>
      <c r="R11" s="412"/>
    </row>
    <row r="12" spans="1:18" s="3" customFormat="1" ht="30" customHeight="1" thickBot="1">
      <c r="A12" s="368">
        <v>3</v>
      </c>
      <c r="B12" s="361" t="s">
        <v>152</v>
      </c>
      <c r="C12" s="371" t="s">
        <v>87</v>
      </c>
      <c r="D12" s="49">
        <f>COUNTA(E21:E85)+D11+1</f>
        <v>98</v>
      </c>
      <c r="E12" s="372">
        <f>COUNTA(E21:E85)+1</f>
        <v>54</v>
      </c>
      <c r="F12" s="215">
        <f>MIN(E21:E86)</f>
        <v>39.770000000000003</v>
      </c>
      <c r="G12" s="76">
        <f>AVERAGE(E21:E87)</f>
        <v>40.189245283018863</v>
      </c>
      <c r="H12" s="47">
        <v>3</v>
      </c>
      <c r="I12" s="177">
        <f t="shared" si="0"/>
        <v>0.41924528301885999</v>
      </c>
      <c r="J12" s="376">
        <v>4.9594907407407407E-2</v>
      </c>
      <c r="K12" s="366">
        <f>J12-J10</f>
        <v>2.5868055555555557E-2</v>
      </c>
      <c r="L12" s="191">
        <f>K12+L10</f>
        <v>3.7604166666666668E-2</v>
      </c>
      <c r="M12" s="378" t="s">
        <v>131</v>
      </c>
      <c r="N12" s="403" t="s">
        <v>161</v>
      </c>
      <c r="O12" s="411"/>
      <c r="P12" s="412"/>
      <c r="Q12" s="412"/>
      <c r="R12" s="412"/>
    </row>
    <row r="13" spans="1:18" s="3" customFormat="1" ht="30" customHeight="1" thickBot="1">
      <c r="A13" s="368">
        <v>4</v>
      </c>
      <c r="B13" s="361" t="s">
        <v>54</v>
      </c>
      <c r="C13" s="371" t="s">
        <v>94</v>
      </c>
      <c r="D13" s="49">
        <f>COUNTA(F21:F85)+D12+1</f>
        <v>164</v>
      </c>
      <c r="E13" s="372">
        <f>COUNTA(F21:F85)+1</f>
        <v>66</v>
      </c>
      <c r="F13" s="128">
        <f>MIN(F21:F86)</f>
        <v>39.700000000000003</v>
      </c>
      <c r="G13" s="123">
        <f>AVERAGE(F21:F86)</f>
        <v>40.081692307692286</v>
      </c>
      <c r="H13" s="47">
        <v>7</v>
      </c>
      <c r="I13" s="177">
        <f t="shared" si="0"/>
        <v>0.38169230769228335</v>
      </c>
      <c r="J13" s="376">
        <v>8.082175925925926E-2</v>
      </c>
      <c r="K13" s="366">
        <f>J13-J12</f>
        <v>3.1226851851851853E-2</v>
      </c>
      <c r="L13" s="191">
        <f>K13+L8</f>
        <v>4.3217592592592592E-2</v>
      </c>
      <c r="M13" s="378" t="s">
        <v>139</v>
      </c>
      <c r="N13" s="403" t="s">
        <v>162</v>
      </c>
      <c r="O13" s="411"/>
      <c r="P13" s="412"/>
      <c r="Q13" s="412"/>
      <c r="R13" s="412"/>
    </row>
    <row r="14" spans="1:18" s="3" customFormat="1" ht="30" customHeight="1" thickBot="1">
      <c r="A14" s="368">
        <v>5</v>
      </c>
      <c r="B14" s="362" t="s">
        <v>152</v>
      </c>
      <c r="C14" s="373" t="s">
        <v>83</v>
      </c>
      <c r="D14" s="49">
        <f>COUNTA(G21:G85)+D13+1</f>
        <v>226</v>
      </c>
      <c r="E14" s="372">
        <f>COUNTA(G21:G85)+1</f>
        <v>62</v>
      </c>
      <c r="F14" s="125">
        <f>MIN(G21:G86)</f>
        <v>39.5</v>
      </c>
      <c r="G14" s="123">
        <f>AVERAGE(G21:G86)</f>
        <v>39.803606557377051</v>
      </c>
      <c r="H14" s="47">
        <v>6</v>
      </c>
      <c r="I14" s="177">
        <f t="shared" si="0"/>
        <v>0.30360655737705144</v>
      </c>
      <c r="J14" s="376">
        <v>0.11008101851851852</v>
      </c>
      <c r="K14" s="366">
        <f>J14-J13</f>
        <v>2.9259259259259263E-2</v>
      </c>
      <c r="L14" s="192">
        <f t="shared" ref="L14" si="1">K14+L12</f>
        <v>6.6863425925925923E-2</v>
      </c>
      <c r="M14" s="378" t="s">
        <v>146</v>
      </c>
      <c r="N14" s="158"/>
      <c r="O14" s="214"/>
    </row>
    <row r="15" spans="1:18" s="3" customFormat="1" ht="30" customHeight="1" thickBot="1">
      <c r="A15" s="369" t="s">
        <v>36</v>
      </c>
      <c r="B15" s="363" t="s">
        <v>54</v>
      </c>
      <c r="C15" s="374" t="s">
        <v>84</v>
      </c>
      <c r="D15" s="210">
        <f>COUNTA(J21:J85)+D14</f>
        <v>226</v>
      </c>
      <c r="E15" s="375">
        <f>COUNTA(H21:H85)</f>
        <v>30</v>
      </c>
      <c r="F15" s="354">
        <f>MIN(H21:H86)</f>
        <v>40.090000000000003</v>
      </c>
      <c r="G15" s="159">
        <f>AVERAGE(H21:H86)</f>
        <v>40.504000000000005</v>
      </c>
      <c r="H15" s="160">
        <v>1</v>
      </c>
      <c r="I15" s="180">
        <f t="shared" si="0"/>
        <v>0.41400000000000148</v>
      </c>
      <c r="J15" s="377" t="str">
        <f>'Общие результаты'!G6</f>
        <v>3:00:03</v>
      </c>
      <c r="K15" s="367">
        <f>J15-J14</f>
        <v>1.4953703703703705E-2</v>
      </c>
      <c r="L15" s="194">
        <f>K15+L13</f>
        <v>5.8171296296296297E-2</v>
      </c>
      <c r="M15" s="379"/>
      <c r="N15" s="161"/>
      <c r="O15" s="122"/>
    </row>
    <row r="16" spans="1:18" s="3" customFormat="1" ht="30" customHeight="1">
      <c r="A16" s="129"/>
      <c r="B16" s="130"/>
      <c r="C16" s="131"/>
      <c r="D16" s="131"/>
      <c r="E16" s="131"/>
      <c r="F16" s="70">
        <f>AVERAGE(F9,F13,F15)</f>
        <v>40.5</v>
      </c>
      <c r="G16" s="82">
        <f>AVERAGE(G9,G13,G15)</f>
        <v>40.935897435897431</v>
      </c>
      <c r="H16" s="132" t="s">
        <v>90</v>
      </c>
      <c r="I16" s="83">
        <f>AVERAGE(I9,I13,I15)</f>
        <v>0.43589743589742841</v>
      </c>
      <c r="J16" s="131"/>
      <c r="K16" s="131"/>
      <c r="L16" s="131"/>
      <c r="M16" s="50"/>
      <c r="N16" s="50"/>
    </row>
    <row r="17" spans="1:14" ht="27.75" customHeight="1">
      <c r="A17" s="51"/>
      <c r="B17" s="51"/>
      <c r="C17" s="51"/>
      <c r="D17" s="52"/>
      <c r="E17" s="53"/>
      <c r="F17" s="54">
        <f>AVERAGE(F10,F11,F12,F14)</f>
        <v>40.08</v>
      </c>
      <c r="G17" s="55">
        <f>AVERAGE(G10,G11,G12,G14)</f>
        <v>40.67994372932975</v>
      </c>
      <c r="H17" s="133" t="s">
        <v>97</v>
      </c>
      <c r="I17" s="56">
        <f>AVERAGE(I10,I11,I12,I14)</f>
        <v>0.59994372932974649</v>
      </c>
      <c r="J17" s="53"/>
      <c r="K17" s="53"/>
      <c r="L17" s="53"/>
      <c r="M17" s="50"/>
      <c r="N17" s="50"/>
    </row>
    <row r="18" spans="1:14" ht="30" customHeight="1" thickBot="1">
      <c r="A18" s="57"/>
      <c r="B18" s="57"/>
      <c r="C18" s="57"/>
      <c r="D18" s="53"/>
      <c r="E18" s="53"/>
      <c r="F18" s="58">
        <f>AVERAGE(F9:F15)</f>
        <v>40.260000000000005</v>
      </c>
      <c r="G18" s="59">
        <f>AVERAGE(C21:H87)</f>
        <v>40.833984063745014</v>
      </c>
      <c r="H18" s="60"/>
      <c r="I18" s="61">
        <f>AVERAGE(I9:I15)</f>
        <v>0.52963817500161015</v>
      </c>
      <c r="J18" s="53"/>
      <c r="K18" s="53"/>
      <c r="L18" s="53"/>
      <c r="M18" s="57"/>
      <c r="N18" s="57"/>
    </row>
    <row r="20" spans="1:14" ht="15.75" thickBot="1">
      <c r="C20" s="62" t="str">
        <f>B8</f>
        <v>Тыщенко Миша</v>
      </c>
      <c r="D20" s="62" t="str">
        <f>B10</f>
        <v>Лысенский Денис</v>
      </c>
      <c r="E20" s="62" t="str">
        <f>B12</f>
        <v>Лысенский Денис</v>
      </c>
      <c r="F20" s="62" t="str">
        <f>B13</f>
        <v>Тыщенко Миша</v>
      </c>
      <c r="G20" s="62" t="str">
        <f>B14</f>
        <v>Лысенский Денис</v>
      </c>
      <c r="H20" s="62" t="str">
        <f>B15</f>
        <v>Тыщенко Миша</v>
      </c>
      <c r="I20" s="18"/>
    </row>
    <row r="21" spans="1:14">
      <c r="B21" s="1">
        <v>1</v>
      </c>
      <c r="C21" s="63">
        <v>44.19</v>
      </c>
      <c r="D21" s="64">
        <v>43.43</v>
      </c>
      <c r="E21" s="64">
        <v>42.23</v>
      </c>
      <c r="F21" s="64">
        <v>43.16</v>
      </c>
      <c r="G21" s="64">
        <v>41.83</v>
      </c>
      <c r="H21" s="64">
        <v>42.02</v>
      </c>
      <c r="I21" s="197"/>
      <c r="J21" s="198"/>
      <c r="K21" s="195"/>
      <c r="M21" s="2"/>
      <c r="N21" s="2"/>
    </row>
    <row r="22" spans="1:14">
      <c r="B22" s="1">
        <v>2</v>
      </c>
      <c r="C22" s="65">
        <v>43.65</v>
      </c>
      <c r="D22" s="66">
        <v>41.09</v>
      </c>
      <c r="E22" s="66">
        <v>40.6</v>
      </c>
      <c r="F22" s="66">
        <v>40.93</v>
      </c>
      <c r="G22" s="66">
        <v>40.08</v>
      </c>
      <c r="H22" s="66">
        <v>40.36</v>
      </c>
      <c r="I22" s="195"/>
      <c r="J22" s="199"/>
      <c r="K22" s="195"/>
      <c r="M22" s="3"/>
      <c r="N22" s="3"/>
    </row>
    <row r="23" spans="1:14">
      <c r="B23" s="1">
        <v>3</v>
      </c>
      <c r="C23" s="65">
        <v>46.64</v>
      </c>
      <c r="D23" s="66">
        <v>41.37</v>
      </c>
      <c r="E23" s="66">
        <v>40.67</v>
      </c>
      <c r="F23" s="66">
        <v>40.53</v>
      </c>
      <c r="G23" s="66">
        <v>39.909999999999997</v>
      </c>
      <c r="H23" s="66">
        <v>40.35</v>
      </c>
      <c r="I23" s="195"/>
      <c r="J23" s="199"/>
      <c r="K23" s="195"/>
      <c r="M23" s="3"/>
      <c r="N23" s="3"/>
    </row>
    <row r="24" spans="1:14">
      <c r="B24" s="1">
        <v>4</v>
      </c>
      <c r="C24" s="65">
        <v>43.59</v>
      </c>
      <c r="D24" s="66">
        <v>42.13</v>
      </c>
      <c r="E24" s="66">
        <v>40.6</v>
      </c>
      <c r="F24" s="66">
        <v>40.15</v>
      </c>
      <c r="G24" s="66">
        <v>39.950000000000003</v>
      </c>
      <c r="H24" s="66">
        <v>40.450000000000003</v>
      </c>
      <c r="I24" s="195"/>
      <c r="J24" s="199"/>
      <c r="K24" s="195"/>
      <c r="M24" s="3"/>
      <c r="N24" s="3"/>
    </row>
    <row r="25" spans="1:14">
      <c r="B25" s="1">
        <v>5</v>
      </c>
      <c r="C25" s="65">
        <v>43.05</v>
      </c>
      <c r="D25" s="66">
        <v>40.65</v>
      </c>
      <c r="E25" s="66">
        <v>40.380000000000003</v>
      </c>
      <c r="F25" s="66">
        <v>41.22</v>
      </c>
      <c r="G25" s="66">
        <v>39.840000000000003</v>
      </c>
      <c r="H25" s="66">
        <v>40.33</v>
      </c>
      <c r="I25" s="195"/>
      <c r="J25" s="199"/>
      <c r="K25" s="195"/>
    </row>
    <row r="26" spans="1:14">
      <c r="B26" s="1">
        <v>6</v>
      </c>
      <c r="C26" s="65">
        <v>44.13</v>
      </c>
      <c r="D26" s="66">
        <v>42.01</v>
      </c>
      <c r="E26" s="66">
        <v>40.01</v>
      </c>
      <c r="F26" s="66">
        <v>40.159999999999997</v>
      </c>
      <c r="G26" s="66">
        <v>39.729999999999997</v>
      </c>
      <c r="H26" s="66">
        <v>40.4</v>
      </c>
      <c r="I26" s="195"/>
      <c r="J26" s="199"/>
      <c r="K26" s="195"/>
    </row>
    <row r="27" spans="1:14">
      <c r="B27" s="1">
        <v>7</v>
      </c>
      <c r="C27" s="65">
        <v>45.26</v>
      </c>
      <c r="D27" s="405">
        <v>93.47</v>
      </c>
      <c r="E27" s="66">
        <v>40.119999999999997</v>
      </c>
      <c r="F27" s="66">
        <v>40.340000000000003</v>
      </c>
      <c r="G27" s="66">
        <v>40.08</v>
      </c>
      <c r="H27" s="66">
        <v>40.64</v>
      </c>
      <c r="I27" s="195"/>
      <c r="J27" s="199"/>
      <c r="K27" s="195"/>
    </row>
    <row r="28" spans="1:14">
      <c r="B28" s="1">
        <v>8</v>
      </c>
      <c r="C28" s="65">
        <v>43.47</v>
      </c>
      <c r="D28" s="66">
        <v>43.71</v>
      </c>
      <c r="E28" s="66">
        <v>40.29</v>
      </c>
      <c r="F28" s="66">
        <v>40.26</v>
      </c>
      <c r="G28" s="66">
        <v>39.99</v>
      </c>
      <c r="H28" s="66">
        <v>40.479999999999997</v>
      </c>
      <c r="I28" s="195"/>
      <c r="J28" s="199"/>
      <c r="K28" s="195"/>
    </row>
    <row r="29" spans="1:14">
      <c r="B29" s="1">
        <v>9</v>
      </c>
      <c r="C29" s="80">
        <v>42.53</v>
      </c>
      <c r="D29" s="66">
        <v>41.23</v>
      </c>
      <c r="E29" s="66">
        <v>40.130000000000003</v>
      </c>
      <c r="F29" s="66">
        <v>39.840000000000003</v>
      </c>
      <c r="G29" s="66">
        <v>39.97</v>
      </c>
      <c r="H29" s="66">
        <v>40.39</v>
      </c>
      <c r="I29" s="195"/>
      <c r="J29" s="199"/>
      <c r="K29" s="195"/>
    </row>
    <row r="30" spans="1:14">
      <c r="B30" s="1">
        <v>10</v>
      </c>
      <c r="C30" s="65">
        <v>43.14</v>
      </c>
      <c r="D30" s="66">
        <v>40.729999999999997</v>
      </c>
      <c r="E30" s="66">
        <v>40.03</v>
      </c>
      <c r="F30" s="66">
        <v>40</v>
      </c>
      <c r="G30" s="66">
        <v>39.869999999999997</v>
      </c>
      <c r="H30" s="66">
        <v>40.090000000000003</v>
      </c>
      <c r="I30" s="195"/>
      <c r="J30" s="199"/>
      <c r="K30" s="195"/>
    </row>
    <row r="31" spans="1:14">
      <c r="B31" s="1">
        <v>11</v>
      </c>
      <c r="C31" s="65">
        <v>42.71</v>
      </c>
      <c r="D31" s="66">
        <v>40.74</v>
      </c>
      <c r="E31" s="66">
        <v>39.950000000000003</v>
      </c>
      <c r="F31" s="66">
        <v>40.08</v>
      </c>
      <c r="G31" s="66">
        <v>39.64</v>
      </c>
      <c r="H31" s="66">
        <v>40.409999999999997</v>
      </c>
      <c r="I31" s="195"/>
      <c r="J31" s="199"/>
      <c r="K31" s="195"/>
    </row>
    <row r="32" spans="1:14">
      <c r="B32" s="1">
        <v>12</v>
      </c>
      <c r="C32" s="65">
        <v>42.52</v>
      </c>
      <c r="D32" s="66">
        <v>40.89</v>
      </c>
      <c r="E32" s="66">
        <v>40.15</v>
      </c>
      <c r="F32" s="66">
        <v>40.049999999999997</v>
      </c>
      <c r="G32" s="66">
        <v>39.74</v>
      </c>
      <c r="H32" s="66">
        <v>40.380000000000003</v>
      </c>
      <c r="I32" s="195"/>
      <c r="J32" s="199"/>
      <c r="K32" s="195"/>
    </row>
    <row r="33" spans="2:12">
      <c r="B33" s="1">
        <v>13</v>
      </c>
      <c r="C33" s="65">
        <v>42.63</v>
      </c>
      <c r="D33" s="66">
        <v>40.54</v>
      </c>
      <c r="E33" s="66">
        <v>40.28</v>
      </c>
      <c r="F33" s="66">
        <v>40.08</v>
      </c>
      <c r="G33" s="66">
        <v>40.020000000000003</v>
      </c>
      <c r="H33" s="66">
        <v>40.229999999999997</v>
      </c>
      <c r="I33" s="195"/>
      <c r="J33" s="199"/>
      <c r="K33" s="196"/>
      <c r="L33" s="1"/>
    </row>
    <row r="34" spans="2:12">
      <c r="B34" s="1">
        <v>14</v>
      </c>
      <c r="C34" s="69">
        <v>42.67</v>
      </c>
      <c r="D34" s="66">
        <v>40.53</v>
      </c>
      <c r="E34" s="66">
        <v>40.18</v>
      </c>
      <c r="F34" s="66">
        <v>40.020000000000003</v>
      </c>
      <c r="G34" s="66">
        <v>39.72</v>
      </c>
      <c r="H34" s="66">
        <v>40.200000000000003</v>
      </c>
      <c r="I34" s="195"/>
      <c r="J34" s="199"/>
      <c r="K34" s="196"/>
      <c r="L34" s="1"/>
    </row>
    <row r="35" spans="2:12">
      <c r="B35" s="1">
        <v>15</v>
      </c>
      <c r="C35" s="65">
        <v>42.49</v>
      </c>
      <c r="D35" s="66">
        <v>40.51</v>
      </c>
      <c r="E35" s="66">
        <v>40.4</v>
      </c>
      <c r="F35" s="66">
        <v>40.03</v>
      </c>
      <c r="G35" s="66">
        <v>39.729999999999997</v>
      </c>
      <c r="H35" s="66">
        <v>40.659999999999997</v>
      </c>
      <c r="I35" s="195"/>
      <c r="J35" s="199"/>
      <c r="K35" s="196"/>
      <c r="L35" s="1"/>
    </row>
    <row r="36" spans="2:12">
      <c r="B36" s="1">
        <v>16</v>
      </c>
      <c r="C36" s="65">
        <v>43.46</v>
      </c>
      <c r="D36" s="86">
        <v>41.03</v>
      </c>
      <c r="E36" s="66">
        <v>40.32</v>
      </c>
      <c r="F36" s="66">
        <v>40.08</v>
      </c>
      <c r="G36" s="66">
        <v>39.57</v>
      </c>
      <c r="H36" s="66">
        <v>40.130000000000003</v>
      </c>
      <c r="I36" s="195"/>
      <c r="J36" s="199"/>
      <c r="K36" s="196"/>
      <c r="L36" s="1"/>
    </row>
    <row r="37" spans="2:12">
      <c r="B37" s="1">
        <v>17</v>
      </c>
      <c r="C37" s="404">
        <v>87.15</v>
      </c>
      <c r="D37" s="66">
        <v>40.6</v>
      </c>
      <c r="E37" s="66">
        <v>40.200000000000003</v>
      </c>
      <c r="F37" s="66">
        <v>40.04</v>
      </c>
      <c r="G37" s="66">
        <v>39.86</v>
      </c>
      <c r="H37" s="66">
        <v>40.700000000000003</v>
      </c>
      <c r="I37" s="195"/>
      <c r="J37" s="199"/>
      <c r="K37" s="196"/>
      <c r="L37" s="1"/>
    </row>
    <row r="38" spans="2:12">
      <c r="B38" s="1">
        <v>18</v>
      </c>
      <c r="C38" s="65">
        <v>43.71</v>
      </c>
      <c r="D38" s="66">
        <v>40.4</v>
      </c>
      <c r="E38" s="66">
        <v>40.4</v>
      </c>
      <c r="F38" s="66">
        <v>40.14</v>
      </c>
      <c r="G38" s="66">
        <v>39.69</v>
      </c>
      <c r="H38" s="66">
        <v>40.659999999999997</v>
      </c>
      <c r="I38" s="195"/>
      <c r="J38" s="199"/>
      <c r="K38" s="196"/>
      <c r="L38" s="1"/>
    </row>
    <row r="39" spans="2:12">
      <c r="B39" s="1">
        <v>19</v>
      </c>
      <c r="C39" s="65">
        <v>41.71</v>
      </c>
      <c r="D39" s="66">
        <v>40.549999999999997</v>
      </c>
      <c r="E39" s="66">
        <v>40.42</v>
      </c>
      <c r="F39" s="66">
        <v>40.07</v>
      </c>
      <c r="G39" s="66">
        <v>39.72</v>
      </c>
      <c r="H39" s="66">
        <v>40.369999999999997</v>
      </c>
      <c r="I39" s="195"/>
      <c r="J39" s="199"/>
      <c r="K39" s="196"/>
      <c r="L39" s="1"/>
    </row>
    <row r="40" spans="2:12">
      <c r="B40" s="1">
        <v>20</v>
      </c>
      <c r="C40" s="65">
        <v>41.72</v>
      </c>
      <c r="D40" s="66">
        <v>40.85</v>
      </c>
      <c r="E40" s="66">
        <v>39.979999999999997</v>
      </c>
      <c r="F40" s="66">
        <v>39.81</v>
      </c>
      <c r="G40" s="66">
        <v>39.93</v>
      </c>
      <c r="H40" s="66">
        <v>40.39</v>
      </c>
      <c r="I40" s="195"/>
      <c r="J40" s="199"/>
      <c r="K40" s="196"/>
      <c r="L40" s="1"/>
    </row>
    <row r="41" spans="2:12">
      <c r="B41" s="1">
        <v>21</v>
      </c>
      <c r="C41" s="65">
        <v>41.97</v>
      </c>
      <c r="D41" s="66"/>
      <c r="E41" s="66">
        <v>40.200000000000003</v>
      </c>
      <c r="F41" s="66">
        <v>39.89</v>
      </c>
      <c r="G41" s="66">
        <v>40.08</v>
      </c>
      <c r="H41" s="66">
        <v>40.5</v>
      </c>
      <c r="I41" s="195"/>
      <c r="J41" s="199"/>
      <c r="K41" s="196"/>
      <c r="L41" s="1"/>
    </row>
    <row r="42" spans="2:12">
      <c r="B42" s="1">
        <v>22</v>
      </c>
      <c r="C42" s="65">
        <v>42</v>
      </c>
      <c r="D42" s="66"/>
      <c r="E42" s="66">
        <v>40.119999999999997</v>
      </c>
      <c r="F42" s="66">
        <v>39.9</v>
      </c>
      <c r="G42" s="66">
        <v>39.81</v>
      </c>
      <c r="H42" s="66">
        <v>40.43</v>
      </c>
      <c r="I42" s="195"/>
      <c r="J42" s="199"/>
      <c r="K42" s="196"/>
      <c r="L42" s="1"/>
    </row>
    <row r="43" spans="2:12">
      <c r="B43" s="1">
        <v>23</v>
      </c>
      <c r="C43" s="65"/>
      <c r="D43" s="66"/>
      <c r="E43" s="66">
        <v>40.53</v>
      </c>
      <c r="F43" s="66">
        <v>39.869999999999997</v>
      </c>
      <c r="G43" s="66">
        <v>39.64</v>
      </c>
      <c r="H43" s="66">
        <v>40.450000000000003</v>
      </c>
      <c r="I43" s="195"/>
      <c r="J43" s="199"/>
      <c r="K43" s="196"/>
      <c r="L43" s="1"/>
    </row>
    <row r="44" spans="2:12">
      <c r="B44" s="1">
        <v>24</v>
      </c>
      <c r="C44" s="65"/>
      <c r="D44" s="66"/>
      <c r="E44" s="66">
        <v>40.08</v>
      </c>
      <c r="F44" s="66">
        <v>40.630000000000003</v>
      </c>
      <c r="G44" s="66">
        <v>39.729999999999997</v>
      </c>
      <c r="H44" s="66">
        <v>40.479999999999997</v>
      </c>
      <c r="I44" s="195"/>
      <c r="J44" s="199"/>
      <c r="K44" s="196"/>
      <c r="L44" s="1"/>
    </row>
    <row r="45" spans="2:12">
      <c r="B45" s="1">
        <v>25</v>
      </c>
      <c r="C45" s="65"/>
      <c r="D45" s="66"/>
      <c r="E45" s="66">
        <v>39.89</v>
      </c>
      <c r="F45" s="66">
        <v>40.369999999999997</v>
      </c>
      <c r="G45" s="66">
        <v>39.74</v>
      </c>
      <c r="H45" s="66">
        <v>40.43</v>
      </c>
      <c r="I45" s="195"/>
      <c r="J45" s="199"/>
      <c r="K45" s="196"/>
      <c r="L45" s="1"/>
    </row>
    <row r="46" spans="2:12">
      <c r="B46" s="1">
        <v>26</v>
      </c>
      <c r="C46" s="65"/>
      <c r="D46" s="66"/>
      <c r="E46" s="66">
        <v>40.01</v>
      </c>
      <c r="F46" s="66">
        <v>40.11</v>
      </c>
      <c r="G46" s="66">
        <v>39.659999999999997</v>
      </c>
      <c r="H46" s="66">
        <v>40.53</v>
      </c>
      <c r="I46" s="195"/>
      <c r="J46" s="199"/>
      <c r="K46" s="196"/>
      <c r="L46" s="1"/>
    </row>
    <row r="47" spans="2:12">
      <c r="B47" s="1">
        <v>27</v>
      </c>
      <c r="C47" s="65"/>
      <c r="D47" s="66"/>
      <c r="E47" s="66">
        <v>40.15</v>
      </c>
      <c r="F47" s="66">
        <v>39.97</v>
      </c>
      <c r="G47" s="66">
        <v>39.61</v>
      </c>
      <c r="H47" s="66">
        <v>40.97</v>
      </c>
      <c r="I47" s="195"/>
      <c r="J47" s="199"/>
      <c r="K47" s="196"/>
      <c r="L47" s="1"/>
    </row>
    <row r="48" spans="2:12">
      <c r="B48" s="1">
        <v>28</v>
      </c>
      <c r="C48" s="65"/>
      <c r="D48" s="66"/>
      <c r="E48" s="66">
        <v>40.520000000000003</v>
      </c>
      <c r="F48" s="66">
        <v>39.89</v>
      </c>
      <c r="G48" s="66">
        <v>39.67</v>
      </c>
      <c r="H48" s="66">
        <v>40.31</v>
      </c>
      <c r="I48" s="195"/>
      <c r="J48" s="199"/>
      <c r="K48" s="196"/>
      <c r="L48" s="1"/>
    </row>
    <row r="49" spans="2:12">
      <c r="B49" s="1">
        <v>29</v>
      </c>
      <c r="C49" s="65"/>
      <c r="D49" s="66"/>
      <c r="E49" s="66">
        <v>40.119999999999997</v>
      </c>
      <c r="F49" s="66">
        <v>39.81</v>
      </c>
      <c r="G49" s="66">
        <v>39.61</v>
      </c>
      <c r="H49" s="66">
        <v>40.98</v>
      </c>
      <c r="I49" s="195"/>
      <c r="J49" s="199"/>
      <c r="K49" s="196"/>
      <c r="L49" s="1"/>
    </row>
    <row r="50" spans="2:12">
      <c r="B50" s="1">
        <v>30</v>
      </c>
      <c r="C50" s="65"/>
      <c r="D50" s="66"/>
      <c r="E50" s="66">
        <v>40.049999999999997</v>
      </c>
      <c r="F50" s="66">
        <v>39.869999999999997</v>
      </c>
      <c r="G50" s="66">
        <v>39.700000000000003</v>
      </c>
      <c r="H50" s="66">
        <v>40.4</v>
      </c>
      <c r="I50" s="195"/>
      <c r="J50" s="199"/>
      <c r="K50" s="196"/>
      <c r="L50" s="1"/>
    </row>
    <row r="51" spans="2:12">
      <c r="B51" s="1">
        <v>31</v>
      </c>
      <c r="C51" s="65"/>
      <c r="D51" s="66"/>
      <c r="E51" s="66">
        <v>40.479999999999997</v>
      </c>
      <c r="F51" s="66">
        <v>39.86</v>
      </c>
      <c r="G51" s="66">
        <v>39.86</v>
      </c>
      <c r="H51" s="66"/>
      <c r="I51" s="195"/>
      <c r="J51" s="199"/>
      <c r="K51" s="196"/>
      <c r="L51" s="1"/>
    </row>
    <row r="52" spans="2:12">
      <c r="B52" s="1">
        <v>32</v>
      </c>
      <c r="C52" s="65"/>
      <c r="D52" s="66"/>
      <c r="E52" s="66">
        <v>40.090000000000003</v>
      </c>
      <c r="F52" s="66">
        <v>40.74</v>
      </c>
      <c r="G52" s="66">
        <v>39.89</v>
      </c>
      <c r="H52" s="66"/>
      <c r="I52" s="195"/>
      <c r="J52" s="199"/>
      <c r="K52" s="196"/>
      <c r="L52" s="1"/>
    </row>
    <row r="53" spans="2:12">
      <c r="B53" s="1">
        <v>33</v>
      </c>
      <c r="C53" s="65"/>
      <c r="D53" s="66"/>
      <c r="E53" s="66">
        <v>39.86</v>
      </c>
      <c r="F53" s="66">
        <v>39.74</v>
      </c>
      <c r="G53" s="66">
        <v>39.69</v>
      </c>
      <c r="H53" s="66"/>
      <c r="I53" s="195"/>
      <c r="J53" s="199"/>
      <c r="K53" s="196"/>
      <c r="L53" s="1"/>
    </row>
    <row r="54" spans="2:12">
      <c r="B54" s="1">
        <v>34</v>
      </c>
      <c r="C54" s="65"/>
      <c r="D54" s="66"/>
      <c r="E54" s="66">
        <v>40</v>
      </c>
      <c r="F54" s="66">
        <v>39.840000000000003</v>
      </c>
      <c r="G54" s="66">
        <v>39.590000000000003</v>
      </c>
      <c r="H54" s="66"/>
      <c r="I54" s="195"/>
      <c r="J54" s="199"/>
      <c r="K54" s="196"/>
      <c r="L54" s="1"/>
    </row>
    <row r="55" spans="2:12">
      <c r="B55" s="1">
        <v>35</v>
      </c>
      <c r="C55" s="65"/>
      <c r="D55" s="66"/>
      <c r="E55" s="66">
        <v>39.92</v>
      </c>
      <c r="F55" s="66">
        <v>39.82</v>
      </c>
      <c r="G55" s="66">
        <v>39.700000000000003</v>
      </c>
      <c r="H55" s="66"/>
      <c r="I55" s="195"/>
      <c r="J55" s="199"/>
      <c r="K55" s="196"/>
      <c r="L55" s="1"/>
    </row>
    <row r="56" spans="2:12">
      <c r="B56" s="1">
        <v>36</v>
      </c>
      <c r="C56" s="65"/>
      <c r="D56" s="66"/>
      <c r="E56" s="66">
        <v>39.770000000000003</v>
      </c>
      <c r="F56" s="66">
        <v>39.78</v>
      </c>
      <c r="G56" s="66">
        <v>39.83</v>
      </c>
      <c r="H56" s="66"/>
      <c r="I56" s="195"/>
      <c r="J56" s="199"/>
      <c r="K56" s="196"/>
      <c r="L56" s="1"/>
    </row>
    <row r="57" spans="2:12">
      <c r="B57" s="1">
        <v>37</v>
      </c>
      <c r="C57" s="65"/>
      <c r="D57" s="66"/>
      <c r="E57" s="66">
        <v>39.81</v>
      </c>
      <c r="F57" s="66">
        <v>39.94</v>
      </c>
      <c r="G57" s="66">
        <v>39.75</v>
      </c>
      <c r="H57" s="66"/>
      <c r="I57" s="195"/>
      <c r="J57" s="199"/>
      <c r="K57" s="196"/>
      <c r="L57" s="1"/>
    </row>
    <row r="58" spans="2:12">
      <c r="B58" s="1">
        <v>38</v>
      </c>
      <c r="C58" s="65"/>
      <c r="D58" s="66"/>
      <c r="E58" s="66">
        <v>40.22</v>
      </c>
      <c r="F58" s="66">
        <v>40.090000000000003</v>
      </c>
      <c r="G58" s="66">
        <v>39.58</v>
      </c>
      <c r="H58" s="66"/>
      <c r="I58" s="195"/>
      <c r="J58" s="199"/>
      <c r="K58" s="196"/>
      <c r="L58" s="1"/>
    </row>
    <row r="59" spans="2:12">
      <c r="B59" s="1">
        <v>39</v>
      </c>
      <c r="C59" s="65"/>
      <c r="D59" s="66"/>
      <c r="E59" s="66">
        <v>40</v>
      </c>
      <c r="F59" s="66">
        <v>39.97</v>
      </c>
      <c r="G59" s="66">
        <v>39.71</v>
      </c>
      <c r="H59" s="66"/>
      <c r="I59" s="195"/>
      <c r="J59" s="199"/>
      <c r="K59" s="196"/>
      <c r="L59" s="1"/>
    </row>
    <row r="60" spans="2:12">
      <c r="B60" s="1">
        <v>40</v>
      </c>
      <c r="C60" s="65"/>
      <c r="D60" s="66"/>
      <c r="E60" s="66">
        <v>40.090000000000003</v>
      </c>
      <c r="F60" s="66">
        <v>39.82</v>
      </c>
      <c r="G60" s="66">
        <v>39.630000000000003</v>
      </c>
      <c r="H60" s="66"/>
      <c r="I60" s="195"/>
      <c r="J60" s="199"/>
      <c r="K60" s="196"/>
      <c r="L60" s="1"/>
    </row>
    <row r="61" spans="2:12">
      <c r="B61" s="1">
        <v>41</v>
      </c>
      <c r="C61" s="65"/>
      <c r="D61" s="66"/>
      <c r="E61" s="66">
        <v>39.99</v>
      </c>
      <c r="F61" s="66">
        <v>40.369999999999997</v>
      </c>
      <c r="G61" s="66">
        <v>39.78</v>
      </c>
      <c r="H61" s="66"/>
      <c r="I61" s="195"/>
      <c r="J61" s="199"/>
      <c r="K61" s="196"/>
      <c r="L61" s="1"/>
    </row>
    <row r="62" spans="2:12">
      <c r="B62" s="1">
        <v>42</v>
      </c>
      <c r="C62" s="65"/>
      <c r="D62" s="66"/>
      <c r="E62" s="66">
        <v>40.14</v>
      </c>
      <c r="F62" s="66">
        <v>39.81</v>
      </c>
      <c r="G62" s="66">
        <v>40.01</v>
      </c>
      <c r="H62" s="66"/>
      <c r="I62" s="195"/>
      <c r="J62" s="199"/>
      <c r="K62" s="196"/>
      <c r="L62" s="1"/>
    </row>
    <row r="63" spans="2:12">
      <c r="B63" s="1">
        <v>43</v>
      </c>
      <c r="C63" s="65"/>
      <c r="D63" s="66"/>
      <c r="E63" s="66">
        <v>40.020000000000003</v>
      </c>
      <c r="F63" s="66">
        <v>39.799999999999997</v>
      </c>
      <c r="G63" s="66">
        <v>39.92</v>
      </c>
      <c r="H63" s="66"/>
      <c r="I63" s="195"/>
      <c r="J63" s="199"/>
      <c r="K63" s="196"/>
      <c r="L63" s="1"/>
    </row>
    <row r="64" spans="2:12">
      <c r="B64" s="1">
        <v>44</v>
      </c>
      <c r="C64" s="65"/>
      <c r="D64" s="66"/>
      <c r="E64" s="66">
        <v>39.799999999999997</v>
      </c>
      <c r="F64" s="66">
        <v>40.869999999999997</v>
      </c>
      <c r="G64" s="66">
        <v>39.6</v>
      </c>
      <c r="H64" s="66"/>
      <c r="I64" s="195"/>
      <c r="J64" s="199"/>
      <c r="K64" s="196"/>
      <c r="L64" s="1"/>
    </row>
    <row r="65" spans="2:12">
      <c r="B65" s="1">
        <v>45</v>
      </c>
      <c r="C65" s="65"/>
      <c r="D65" s="66"/>
      <c r="E65" s="66">
        <v>40.6</v>
      </c>
      <c r="F65" s="66">
        <v>39.840000000000003</v>
      </c>
      <c r="G65" s="66">
        <v>39.72</v>
      </c>
      <c r="H65" s="66"/>
      <c r="I65" s="195"/>
      <c r="J65" s="199"/>
      <c r="K65" s="196"/>
      <c r="L65" s="1"/>
    </row>
    <row r="66" spans="2:12">
      <c r="B66" s="1">
        <v>46</v>
      </c>
      <c r="C66" s="65"/>
      <c r="D66" s="66"/>
      <c r="E66" s="66">
        <v>40.08</v>
      </c>
      <c r="F66" s="66">
        <v>39.78</v>
      </c>
      <c r="G66" s="66">
        <v>39.86</v>
      </c>
      <c r="H66" s="66"/>
      <c r="I66" s="195"/>
      <c r="J66" s="199"/>
      <c r="K66" s="196"/>
      <c r="L66" s="1"/>
    </row>
    <row r="67" spans="2:12">
      <c r="B67" s="1">
        <v>47</v>
      </c>
      <c r="C67" s="65"/>
      <c r="D67" s="66"/>
      <c r="E67" s="66">
        <v>39.97</v>
      </c>
      <c r="F67" s="66">
        <v>39.869999999999997</v>
      </c>
      <c r="G67" s="66">
        <v>39.68</v>
      </c>
      <c r="H67" s="66"/>
      <c r="I67" s="195"/>
      <c r="J67" s="199"/>
      <c r="K67" s="196"/>
      <c r="L67" s="1"/>
    </row>
    <row r="68" spans="2:12">
      <c r="B68" s="1">
        <v>48</v>
      </c>
      <c r="C68" s="65"/>
      <c r="D68" s="66"/>
      <c r="E68" s="66">
        <v>39.9</v>
      </c>
      <c r="F68" s="66">
        <v>39.94</v>
      </c>
      <c r="G68" s="66">
        <v>39.5</v>
      </c>
      <c r="H68" s="66"/>
      <c r="I68" s="195"/>
      <c r="J68" s="199"/>
      <c r="K68" s="196"/>
      <c r="L68" s="1"/>
    </row>
    <row r="69" spans="2:12">
      <c r="B69" s="1">
        <v>49</v>
      </c>
      <c r="C69" s="65"/>
      <c r="D69" s="66"/>
      <c r="E69" s="66">
        <v>39.89</v>
      </c>
      <c r="F69" s="66">
        <v>39.840000000000003</v>
      </c>
      <c r="G69" s="66">
        <v>39.93</v>
      </c>
      <c r="H69" s="66"/>
      <c r="I69" s="195"/>
      <c r="J69" s="199"/>
      <c r="K69" s="196"/>
      <c r="L69" s="1"/>
    </row>
    <row r="70" spans="2:12">
      <c r="B70" s="1">
        <v>50</v>
      </c>
      <c r="C70" s="65"/>
      <c r="D70" s="66"/>
      <c r="E70" s="66">
        <v>40.14</v>
      </c>
      <c r="F70" s="66">
        <v>40.08</v>
      </c>
      <c r="G70" s="66">
        <v>39.74</v>
      </c>
      <c r="H70" s="66"/>
      <c r="I70" s="195"/>
      <c r="J70" s="199"/>
      <c r="K70" s="196"/>
      <c r="L70" s="1"/>
    </row>
    <row r="71" spans="2:12">
      <c r="B71" s="1">
        <v>51</v>
      </c>
      <c r="C71" s="65"/>
      <c r="D71" s="66"/>
      <c r="E71" s="66">
        <v>40.17</v>
      </c>
      <c r="F71" s="66">
        <v>39.909999999999997</v>
      </c>
      <c r="G71" s="66">
        <v>39.94</v>
      </c>
      <c r="H71" s="66"/>
      <c r="I71" s="195"/>
      <c r="J71" s="199"/>
      <c r="K71" s="196"/>
      <c r="L71" s="1"/>
    </row>
    <row r="72" spans="2:12">
      <c r="B72" s="1">
        <v>52</v>
      </c>
      <c r="C72" s="65"/>
      <c r="D72" s="66"/>
      <c r="E72" s="66">
        <v>40.14</v>
      </c>
      <c r="F72" s="66">
        <v>39.72</v>
      </c>
      <c r="G72" s="66">
        <v>39.590000000000003</v>
      </c>
      <c r="H72" s="66"/>
      <c r="I72" s="195"/>
      <c r="J72" s="199"/>
      <c r="K72" s="196"/>
      <c r="L72" s="1"/>
    </row>
    <row r="73" spans="2:12">
      <c r="B73" s="1">
        <v>53</v>
      </c>
      <c r="C73" s="65"/>
      <c r="D73" s="66"/>
      <c r="E73" s="66">
        <v>39.94</v>
      </c>
      <c r="F73" s="66">
        <v>39.799999999999997</v>
      </c>
      <c r="G73" s="66">
        <v>39.56</v>
      </c>
      <c r="H73" s="66"/>
      <c r="I73" s="195"/>
      <c r="J73" s="199"/>
      <c r="K73" s="196"/>
      <c r="L73" s="1"/>
    </row>
    <row r="74" spans="2:12">
      <c r="B74" s="1">
        <v>54</v>
      </c>
      <c r="C74" s="65"/>
      <c r="D74" s="66"/>
      <c r="E74" s="66"/>
      <c r="F74" s="66">
        <v>39.700000000000003</v>
      </c>
      <c r="G74" s="66">
        <v>39.67</v>
      </c>
      <c r="H74" s="66"/>
      <c r="I74" s="195"/>
      <c r="J74" s="199"/>
      <c r="K74" s="196"/>
      <c r="L74" s="1"/>
    </row>
    <row r="75" spans="2:12">
      <c r="B75" s="1">
        <v>55</v>
      </c>
      <c r="C75" s="65"/>
      <c r="D75" s="66"/>
      <c r="E75" s="66"/>
      <c r="F75" s="66">
        <v>39.92</v>
      </c>
      <c r="G75" s="66">
        <v>39.74</v>
      </c>
      <c r="H75" s="66"/>
      <c r="I75" s="195"/>
      <c r="J75" s="199"/>
      <c r="K75" s="196"/>
      <c r="L75" s="1"/>
    </row>
    <row r="76" spans="2:12">
      <c r="B76" s="1">
        <v>56</v>
      </c>
      <c r="C76" s="65"/>
      <c r="D76" s="66"/>
      <c r="E76" s="66"/>
      <c r="F76" s="66">
        <v>39.909999999999997</v>
      </c>
      <c r="G76" s="66">
        <v>39.869999999999997</v>
      </c>
      <c r="H76" s="66"/>
      <c r="I76" s="195"/>
      <c r="J76" s="199"/>
      <c r="K76" s="196"/>
      <c r="L76" s="1"/>
    </row>
    <row r="77" spans="2:12">
      <c r="B77" s="1">
        <v>57</v>
      </c>
      <c r="C77" s="127"/>
      <c r="D77" s="66"/>
      <c r="E77" s="66"/>
      <c r="F77" s="66">
        <v>39.83</v>
      </c>
      <c r="G77" s="66">
        <v>39.840000000000003</v>
      </c>
      <c r="H77" s="66"/>
      <c r="I77" s="195"/>
      <c r="J77" s="199"/>
      <c r="K77" s="196"/>
      <c r="L77" s="1"/>
    </row>
    <row r="78" spans="2:12">
      <c r="B78" s="1">
        <v>58</v>
      </c>
      <c r="C78" s="200"/>
      <c r="D78" s="195"/>
      <c r="E78" s="195"/>
      <c r="F78" s="195">
        <v>40.49</v>
      </c>
      <c r="G78" s="195">
        <v>39.869999999999997</v>
      </c>
      <c r="H78" s="195"/>
      <c r="I78" s="195"/>
      <c r="J78" s="199"/>
      <c r="K78" s="196"/>
      <c r="L78" s="1"/>
    </row>
    <row r="79" spans="2:12">
      <c r="B79" s="1">
        <v>59</v>
      </c>
      <c r="C79" s="200"/>
      <c r="D79" s="195"/>
      <c r="E79" s="195"/>
      <c r="F79" s="195">
        <v>39.72</v>
      </c>
      <c r="G79" s="195">
        <v>39.590000000000003</v>
      </c>
      <c r="H79" s="195"/>
      <c r="I79" s="195"/>
      <c r="J79" s="199"/>
      <c r="K79" s="195"/>
    </row>
    <row r="80" spans="2:12">
      <c r="B80" s="1">
        <v>60</v>
      </c>
      <c r="C80" s="200"/>
      <c r="D80" s="195"/>
      <c r="E80" s="195"/>
      <c r="F80" s="195">
        <v>39.93</v>
      </c>
      <c r="G80" s="195">
        <v>39.630000000000003</v>
      </c>
      <c r="H80" s="195"/>
      <c r="I80" s="195"/>
      <c r="J80" s="199"/>
      <c r="K80" s="195"/>
    </row>
    <row r="81" spans="1:16">
      <c r="B81" s="1">
        <v>61</v>
      </c>
      <c r="C81" s="200"/>
      <c r="D81" s="195"/>
      <c r="E81" s="195"/>
      <c r="F81" s="195">
        <v>39.97</v>
      </c>
      <c r="G81" s="195">
        <v>39.630000000000003</v>
      </c>
      <c r="H81" s="195"/>
      <c r="I81" s="195"/>
      <c r="J81" s="199"/>
      <c r="K81" s="195"/>
    </row>
    <row r="82" spans="1:16">
      <c r="B82" s="1">
        <v>62</v>
      </c>
      <c r="C82" s="200"/>
      <c r="D82" s="195"/>
      <c r="E82" s="195"/>
      <c r="F82" s="195">
        <v>39.799999999999997</v>
      </c>
      <c r="G82" s="195"/>
      <c r="H82" s="195"/>
      <c r="I82" s="195"/>
      <c r="J82" s="199"/>
      <c r="K82" s="195"/>
    </row>
    <row r="83" spans="1:16" s="2" customFormat="1" ht="15.75" thickBot="1">
      <c r="A83" s="1"/>
      <c r="B83" s="1">
        <v>63</v>
      </c>
      <c r="C83" s="201"/>
      <c r="D83" s="202"/>
      <c r="E83" s="202"/>
      <c r="F83" s="202">
        <v>39.840000000000003</v>
      </c>
      <c r="G83" s="202"/>
      <c r="H83" s="202"/>
      <c r="I83" s="202"/>
      <c r="J83" s="203"/>
      <c r="K83" s="195"/>
      <c r="M83" s="1"/>
      <c r="N83" s="1"/>
      <c r="O83" s="1"/>
      <c r="P83" s="1"/>
    </row>
    <row r="84" spans="1:16" s="2" customFormat="1">
      <c r="A84" s="1"/>
      <c r="B84" s="1">
        <v>64</v>
      </c>
      <c r="C84" s="1"/>
      <c r="F84" s="2">
        <v>39.770000000000003</v>
      </c>
      <c r="M84" s="1"/>
      <c r="N84" s="1"/>
      <c r="O84" s="1"/>
      <c r="P84" s="1"/>
    </row>
    <row r="85" spans="1:16">
      <c r="F85" s="2">
        <v>39.9</v>
      </c>
    </row>
  </sheetData>
  <mergeCells count="27">
    <mergeCell ref="N8:N9"/>
    <mergeCell ref="M8:M9"/>
    <mergeCell ref="E8:E9"/>
    <mergeCell ref="O10:R13"/>
    <mergeCell ref="B10:B11"/>
    <mergeCell ref="A10:A11"/>
    <mergeCell ref="B8:B9"/>
    <mergeCell ref="A8:A9"/>
    <mergeCell ref="L8:L9"/>
    <mergeCell ref="K8:K9"/>
    <mergeCell ref="J8:J9"/>
    <mergeCell ref="N10:N11"/>
    <mergeCell ref="M10:M11"/>
    <mergeCell ref="L10:L11"/>
    <mergeCell ref="K10:K11"/>
    <mergeCell ref="J10:J11"/>
    <mergeCell ref="E10:E11"/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82"/>
  <sheetViews>
    <sheetView topLeftCell="A4" zoomScale="90" zoomScaleNormal="90" workbookViewId="0">
      <selection activeCell="O13" sqref="O13"/>
    </sheetView>
  </sheetViews>
  <sheetFormatPr defaultColWidth="8.85546875" defaultRowHeight="15"/>
  <cols>
    <col min="1" max="1" width="8.7109375" style="1" customWidth="1"/>
    <col min="2" max="2" width="16.14062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" style="2" customWidth="1"/>
    <col min="10" max="10" width="12.7109375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10.7109375" style="1" customWidth="1"/>
    <col min="15" max="16384" width="8.85546875" style="1"/>
  </cols>
  <sheetData>
    <row r="2" spans="1:16" ht="18.75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6" ht="7.5" customHeight="1" thickBot="1"/>
    <row r="4" spans="1:16" ht="18" thickBot="1">
      <c r="A4" s="292" t="s">
        <v>106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4"/>
    </row>
    <row r="5" spans="1:16" ht="7.5" customHeight="1" thickBot="1"/>
    <row r="6" spans="1:16" s="2" customFormat="1" ht="20.25" customHeight="1">
      <c r="A6" s="275" t="s">
        <v>22</v>
      </c>
      <c r="B6" s="277" t="s">
        <v>13</v>
      </c>
      <c r="C6" s="279" t="s">
        <v>18</v>
      </c>
      <c r="D6" s="281" t="s">
        <v>23</v>
      </c>
      <c r="E6" s="283" t="s">
        <v>24</v>
      </c>
      <c r="F6" s="285" t="s">
        <v>25</v>
      </c>
      <c r="G6" s="286"/>
      <c r="H6" s="286"/>
      <c r="I6" s="287"/>
      <c r="J6" s="288" t="s">
        <v>26</v>
      </c>
      <c r="K6" s="290" t="s">
        <v>27</v>
      </c>
      <c r="L6" s="291"/>
      <c r="M6" s="162"/>
      <c r="N6" s="163"/>
    </row>
    <row r="7" spans="1:16" s="2" customFormat="1" ht="27.75" customHeight="1" thickBot="1">
      <c r="A7" s="276"/>
      <c r="B7" s="278"/>
      <c r="C7" s="280"/>
      <c r="D7" s="282"/>
      <c r="E7" s="284"/>
      <c r="F7" s="319" t="s">
        <v>28</v>
      </c>
      <c r="G7" s="320" t="s">
        <v>29</v>
      </c>
      <c r="H7" s="320" t="s">
        <v>30</v>
      </c>
      <c r="I7" s="321" t="s">
        <v>31</v>
      </c>
      <c r="J7" s="289"/>
      <c r="K7" s="186" t="s">
        <v>32</v>
      </c>
      <c r="L7" s="187" t="s">
        <v>33</v>
      </c>
      <c r="M7" s="184" t="s">
        <v>34</v>
      </c>
      <c r="N7" s="164" t="s">
        <v>35</v>
      </c>
    </row>
    <row r="8" spans="1:16" s="3" customFormat="1" ht="30" customHeight="1">
      <c r="A8" s="165">
        <v>1</v>
      </c>
      <c r="B8" s="204" t="s">
        <v>45</v>
      </c>
      <c r="C8" s="168" t="s">
        <v>46</v>
      </c>
      <c r="D8" s="209">
        <f>COUNTA(C19:C83)+1</f>
        <v>25</v>
      </c>
      <c r="E8" s="345">
        <f>COUNTA(C19:C83)+1</f>
        <v>25</v>
      </c>
      <c r="F8" s="174">
        <f>MIN(C19:C82)</f>
        <v>40.93</v>
      </c>
      <c r="G8" s="155">
        <f>AVERAGE(C19:C85)</f>
        <v>42.27375</v>
      </c>
      <c r="H8" s="156">
        <v>0</v>
      </c>
      <c r="I8" s="175">
        <f>G8-F8</f>
        <v>1.34375</v>
      </c>
      <c r="J8" s="181">
        <v>1.2210648148148146E-2</v>
      </c>
      <c r="K8" s="188">
        <f>J8</f>
        <v>1.2210648148148146E-2</v>
      </c>
      <c r="L8" s="189">
        <f>K8</f>
        <v>1.2210648148148146E-2</v>
      </c>
      <c r="M8" s="207" t="s">
        <v>121</v>
      </c>
      <c r="N8" s="157"/>
      <c r="O8" s="154"/>
      <c r="P8" s="48"/>
    </row>
    <row r="9" spans="1:16" s="3" customFormat="1" ht="30" customHeight="1">
      <c r="A9" s="166">
        <v>2</v>
      </c>
      <c r="B9" s="205" t="s">
        <v>45</v>
      </c>
      <c r="C9" s="169" t="s">
        <v>92</v>
      </c>
      <c r="D9" s="49">
        <f>COUNTA(D19:D83)+D8+1</f>
        <v>72</v>
      </c>
      <c r="E9" s="211">
        <f>COUNTA(D19:D83)+1</f>
        <v>47</v>
      </c>
      <c r="F9" s="176">
        <f>MIN(D19:D82)</f>
        <v>39.96</v>
      </c>
      <c r="G9" s="77">
        <f>AVERAGE(D19:D84)</f>
        <v>40.739130434782609</v>
      </c>
      <c r="H9" s="47">
        <v>1</v>
      </c>
      <c r="I9" s="177">
        <f>G9-F9</f>
        <v>0.77913043478260846</v>
      </c>
      <c r="J9" s="182">
        <v>3.5451388888888886E-2</v>
      </c>
      <c r="K9" s="190">
        <f>J9-J8</f>
        <v>2.3240740740740742E-2</v>
      </c>
      <c r="L9" s="191">
        <f>K9+L8</f>
        <v>3.5451388888888886E-2</v>
      </c>
      <c r="M9" s="208" t="s">
        <v>128</v>
      </c>
      <c r="N9" s="158"/>
      <c r="O9" s="212"/>
      <c r="P9" s="48"/>
    </row>
    <row r="10" spans="1:16" s="3" customFormat="1" ht="30" customHeight="1" thickBot="1">
      <c r="A10" s="166">
        <v>3</v>
      </c>
      <c r="B10" s="205" t="s">
        <v>39</v>
      </c>
      <c r="C10" s="169" t="s">
        <v>84</v>
      </c>
      <c r="D10" s="49">
        <f>COUNTA(E19:E83)+D9+1</f>
        <v>101</v>
      </c>
      <c r="E10" s="211">
        <f>COUNTA(E19:E83)+1</f>
        <v>29</v>
      </c>
      <c r="F10" s="215">
        <f>MIN(E19:E84)</f>
        <v>40.19</v>
      </c>
      <c r="G10" s="76">
        <f>AVERAGE(E19:E85)</f>
        <v>40.977499999999999</v>
      </c>
      <c r="H10" s="47">
        <v>0</v>
      </c>
      <c r="I10" s="177">
        <f t="shared" ref="I10:I13" si="0">G10-F10</f>
        <v>0.78750000000000142</v>
      </c>
      <c r="J10" s="182">
        <v>5.0324074074074077E-2</v>
      </c>
      <c r="K10" s="190">
        <f>J10-J9</f>
        <v>1.487268518518519E-2</v>
      </c>
      <c r="L10" s="191">
        <f>K10</f>
        <v>1.487268518518519E-2</v>
      </c>
      <c r="M10" s="208" t="s">
        <v>80</v>
      </c>
      <c r="N10" s="158"/>
      <c r="O10" s="134"/>
      <c r="P10" s="48"/>
    </row>
    <row r="11" spans="1:16" s="3" customFormat="1" ht="30" customHeight="1" thickBot="1">
      <c r="A11" s="166">
        <v>4</v>
      </c>
      <c r="B11" s="205" t="s">
        <v>39</v>
      </c>
      <c r="C11" s="169" t="s">
        <v>46</v>
      </c>
      <c r="D11" s="49">
        <f>COUNTA(F19:F83)+D10+1</f>
        <v>165</v>
      </c>
      <c r="E11" s="211">
        <f>COUNTA(F19:F83)+1</f>
        <v>64</v>
      </c>
      <c r="F11" s="128">
        <f>MIN(F19:F84)</f>
        <v>39.700000000000003</v>
      </c>
      <c r="G11" s="123">
        <f>AVERAGE(F19:F84)</f>
        <v>40.171587301587294</v>
      </c>
      <c r="H11" s="47">
        <v>1</v>
      </c>
      <c r="I11" s="177">
        <f t="shared" si="0"/>
        <v>0.47158730158729156</v>
      </c>
      <c r="J11" s="182">
        <v>8.1180555555555547E-2</v>
      </c>
      <c r="K11" s="190">
        <f>J11-J10</f>
        <v>3.0856481481481471E-2</v>
      </c>
      <c r="L11" s="191">
        <f>K11+L10</f>
        <v>4.5729166666666661E-2</v>
      </c>
      <c r="M11" s="208" t="s">
        <v>154</v>
      </c>
      <c r="N11" s="158"/>
      <c r="O11" s="212"/>
      <c r="P11" s="48"/>
    </row>
    <row r="12" spans="1:16" s="3" customFormat="1" ht="30" customHeight="1" thickBot="1">
      <c r="A12" s="166">
        <v>5</v>
      </c>
      <c r="B12" s="218" t="s">
        <v>45</v>
      </c>
      <c r="C12" s="170" t="s">
        <v>94</v>
      </c>
      <c r="D12" s="49">
        <f>COUNTA(G19:G83)+D11+1</f>
        <v>226</v>
      </c>
      <c r="E12" s="211">
        <f>COUNTA(G19:G83)+1</f>
        <v>61</v>
      </c>
      <c r="F12" s="125">
        <f>MIN(G19:G84)</f>
        <v>39.67</v>
      </c>
      <c r="G12" s="123">
        <f>AVERAGE(G19:G884)</f>
        <v>39.968999999999987</v>
      </c>
      <c r="H12" s="47">
        <v>3</v>
      </c>
      <c r="I12" s="177">
        <f t="shared" si="0"/>
        <v>0.29899999999998528</v>
      </c>
      <c r="J12" s="182">
        <v>0.11072916666666667</v>
      </c>
      <c r="K12" s="190">
        <f>J12-J11</f>
        <v>2.9548611111111123E-2</v>
      </c>
      <c r="L12" s="192">
        <f>K12+L9</f>
        <v>6.5000000000000002E-2</v>
      </c>
      <c r="M12" s="208" t="s">
        <v>147</v>
      </c>
      <c r="N12" s="158" t="s">
        <v>102</v>
      </c>
      <c r="O12" s="413" t="s">
        <v>86</v>
      </c>
    </row>
    <row r="13" spans="1:16" s="3" customFormat="1" ht="30" customHeight="1" thickBot="1">
      <c r="A13" s="167" t="s">
        <v>36</v>
      </c>
      <c r="B13" s="206" t="s">
        <v>39</v>
      </c>
      <c r="C13" s="171" t="s">
        <v>87</v>
      </c>
      <c r="D13" s="210">
        <f>COUNTA(J19:J83)+D12</f>
        <v>226</v>
      </c>
      <c r="E13" s="340">
        <f>COUNTA(H19:H83)</f>
        <v>29</v>
      </c>
      <c r="F13" s="354">
        <f>MIN(H19:H84)</f>
        <v>39.770000000000003</v>
      </c>
      <c r="G13" s="159">
        <f>AVERAGE(H19:H84)</f>
        <v>40.145172413793105</v>
      </c>
      <c r="H13" s="160">
        <v>2</v>
      </c>
      <c r="I13" s="180">
        <f t="shared" si="0"/>
        <v>0.37517241379310207</v>
      </c>
      <c r="J13" s="183" t="str">
        <f>'Общие результаты'!G6</f>
        <v>3:00:03</v>
      </c>
      <c r="K13" s="193">
        <f>J13-J12</f>
        <v>1.4305555555555557E-2</v>
      </c>
      <c r="L13" s="194">
        <f>K13+L11</f>
        <v>6.0034722222222218E-2</v>
      </c>
      <c r="M13" s="185"/>
      <c r="N13" s="161"/>
      <c r="O13" s="122"/>
    </row>
    <row r="14" spans="1:16" s="3" customFormat="1" ht="30" customHeight="1">
      <c r="A14" s="129"/>
      <c r="B14" s="130"/>
      <c r="C14" s="131"/>
      <c r="D14" s="131"/>
      <c r="E14" s="131"/>
      <c r="F14" s="70">
        <f>AVERAGE(F8,F9,F12)</f>
        <v>40.186666666666667</v>
      </c>
      <c r="G14" s="82">
        <v>40.186666666666667</v>
      </c>
      <c r="H14" s="132" t="s">
        <v>153</v>
      </c>
      <c r="I14" s="83">
        <v>40.186666666666667</v>
      </c>
      <c r="J14" s="131"/>
      <c r="K14" s="131"/>
      <c r="L14" s="131"/>
      <c r="M14" s="50"/>
      <c r="N14" s="50"/>
    </row>
    <row r="15" spans="1:16" ht="27.75" customHeight="1">
      <c r="A15" s="51"/>
      <c r="B15" s="51"/>
      <c r="C15" s="51"/>
      <c r="D15" s="52"/>
      <c r="E15" s="53"/>
      <c r="F15" s="54">
        <f>AVERAGE(F10,F11,F13)</f>
        <v>39.886666666666663</v>
      </c>
      <c r="G15" s="55">
        <v>39.886666666666663</v>
      </c>
      <c r="H15" s="133" t="s">
        <v>101</v>
      </c>
      <c r="I15" s="56">
        <v>39.886666666666663</v>
      </c>
      <c r="J15" s="53"/>
      <c r="K15" s="53"/>
      <c r="L15" s="53"/>
      <c r="M15" s="50"/>
      <c r="N15" s="50"/>
    </row>
    <row r="16" spans="1:16" ht="30" customHeight="1" thickBot="1">
      <c r="A16" s="57"/>
      <c r="B16" s="57"/>
      <c r="C16" s="57"/>
      <c r="D16" s="53"/>
      <c r="E16" s="53"/>
      <c r="F16" s="58">
        <f>AVERAGE(F8:F13)</f>
        <v>40.036666666666669</v>
      </c>
      <c r="G16" s="59">
        <f>AVERAGE(C19:H85)</f>
        <v>40.516399999999983</v>
      </c>
      <c r="H16" s="60"/>
      <c r="I16" s="61">
        <f>AVERAGE(I8:I13)</f>
        <v>0.67602335836049809</v>
      </c>
      <c r="J16" s="53"/>
      <c r="K16" s="53"/>
      <c r="L16" s="53"/>
      <c r="M16" s="57"/>
      <c r="N16" s="57"/>
    </row>
    <row r="18" spans="2:14" ht="15.75" thickBot="1">
      <c r="C18" s="2" t="str">
        <f>B8</f>
        <v>Шутка Виталий</v>
      </c>
      <c r="D18" s="2" t="str">
        <f>B9</f>
        <v>Шутка Виталий</v>
      </c>
      <c r="E18" s="2" t="str">
        <f>B10</f>
        <v>Фортуна Таня</v>
      </c>
      <c r="F18" s="2" t="str">
        <f>B11</f>
        <v>Фортуна Таня</v>
      </c>
      <c r="G18" s="2" t="str">
        <f>B12</f>
        <v>Шутка Виталий</v>
      </c>
      <c r="H18" s="2" t="str">
        <f>B13</f>
        <v>Фортуна Таня</v>
      </c>
      <c r="I18" s="18"/>
    </row>
    <row r="19" spans="2:14">
      <c r="B19" s="1">
        <v>1</v>
      </c>
      <c r="C19" s="63">
        <v>44.85</v>
      </c>
      <c r="D19" s="64">
        <v>43.59</v>
      </c>
      <c r="E19" s="64">
        <v>43.95</v>
      </c>
      <c r="F19" s="64">
        <v>41.76</v>
      </c>
      <c r="G19" s="64">
        <v>41.81</v>
      </c>
      <c r="H19" s="64">
        <v>41.45</v>
      </c>
      <c r="I19" s="197"/>
      <c r="J19" s="198"/>
      <c r="K19" s="195"/>
      <c r="M19" s="2"/>
      <c r="N19" s="2"/>
    </row>
    <row r="20" spans="2:14">
      <c r="B20" s="1">
        <v>2</v>
      </c>
      <c r="C20" s="65">
        <v>43.2</v>
      </c>
      <c r="D20" s="66">
        <v>41.57</v>
      </c>
      <c r="E20" s="66">
        <v>42.09</v>
      </c>
      <c r="F20" s="66">
        <v>40.229999999999997</v>
      </c>
      <c r="G20" s="66">
        <v>40.29</v>
      </c>
      <c r="H20" s="66">
        <v>40.36</v>
      </c>
      <c r="I20" s="195"/>
      <c r="J20" s="199"/>
      <c r="K20" s="195"/>
      <c r="M20" s="3"/>
      <c r="N20" s="3"/>
    </row>
    <row r="21" spans="2:14">
      <c r="B21" s="1">
        <v>3</v>
      </c>
      <c r="C21" s="65">
        <v>45.51</v>
      </c>
      <c r="D21" s="66">
        <v>41.13</v>
      </c>
      <c r="E21" s="66">
        <v>40.9</v>
      </c>
      <c r="F21" s="66">
        <v>39.94</v>
      </c>
      <c r="G21" s="66">
        <v>40.299999999999997</v>
      </c>
      <c r="H21" s="66">
        <v>40.229999999999997</v>
      </c>
      <c r="I21" s="195"/>
      <c r="J21" s="199"/>
      <c r="K21" s="195"/>
      <c r="M21" s="3"/>
      <c r="N21" s="3"/>
    </row>
    <row r="22" spans="2:14">
      <c r="B22" s="1">
        <v>4</v>
      </c>
      <c r="C22" s="65">
        <v>43.35</v>
      </c>
      <c r="D22" s="66">
        <v>41.08</v>
      </c>
      <c r="E22" s="66">
        <v>41.22</v>
      </c>
      <c r="F22" s="66">
        <v>40.1</v>
      </c>
      <c r="G22" s="66">
        <v>40.06</v>
      </c>
      <c r="H22" s="66">
        <v>40.47</v>
      </c>
      <c r="I22" s="195"/>
      <c r="J22" s="199"/>
      <c r="K22" s="195"/>
      <c r="M22" s="3"/>
      <c r="N22" s="3"/>
    </row>
    <row r="23" spans="2:14">
      <c r="B23" s="1">
        <v>5</v>
      </c>
      <c r="C23" s="65">
        <v>43.27</v>
      </c>
      <c r="D23" s="66">
        <v>42.57</v>
      </c>
      <c r="E23" s="66">
        <v>40.950000000000003</v>
      </c>
      <c r="F23" s="66">
        <v>40.4</v>
      </c>
      <c r="G23" s="66">
        <v>40.04</v>
      </c>
      <c r="H23" s="66">
        <v>40.07</v>
      </c>
      <c r="I23" s="195"/>
      <c r="J23" s="199"/>
      <c r="K23" s="195"/>
    </row>
    <row r="24" spans="2:14">
      <c r="B24" s="1">
        <v>6</v>
      </c>
      <c r="C24" s="65">
        <v>42.5</v>
      </c>
      <c r="D24" s="66">
        <v>40.74</v>
      </c>
      <c r="E24" s="66">
        <v>40.86</v>
      </c>
      <c r="F24" s="66">
        <v>40.020000000000003</v>
      </c>
      <c r="G24" s="66">
        <v>40</v>
      </c>
      <c r="H24" s="66">
        <v>40.340000000000003</v>
      </c>
      <c r="I24" s="195"/>
      <c r="J24" s="199"/>
      <c r="K24" s="195"/>
    </row>
    <row r="25" spans="2:14">
      <c r="B25" s="1">
        <v>7</v>
      </c>
      <c r="C25" s="65">
        <v>42.37</v>
      </c>
      <c r="D25" s="66">
        <v>40.68</v>
      </c>
      <c r="E25" s="66">
        <v>40.950000000000003</v>
      </c>
      <c r="F25" s="66">
        <v>40.299999999999997</v>
      </c>
      <c r="G25" s="66">
        <v>39.93</v>
      </c>
      <c r="H25" s="66">
        <v>40.130000000000003</v>
      </c>
      <c r="I25" s="195"/>
      <c r="J25" s="199"/>
      <c r="K25" s="195"/>
    </row>
    <row r="26" spans="2:14">
      <c r="B26" s="1">
        <v>8</v>
      </c>
      <c r="C26" s="65">
        <v>42.48</v>
      </c>
      <c r="D26" s="66">
        <v>40.35</v>
      </c>
      <c r="E26" s="66">
        <v>42.31</v>
      </c>
      <c r="F26" s="66">
        <v>40.090000000000003</v>
      </c>
      <c r="G26" s="66">
        <v>40.03</v>
      </c>
      <c r="H26" s="66">
        <v>40.020000000000003</v>
      </c>
      <c r="I26" s="195"/>
      <c r="J26" s="199"/>
      <c r="K26" s="195"/>
    </row>
    <row r="27" spans="2:14">
      <c r="B27" s="1">
        <v>9</v>
      </c>
      <c r="C27" s="80">
        <v>42.31</v>
      </c>
      <c r="D27" s="66">
        <v>40.630000000000003</v>
      </c>
      <c r="E27" s="66">
        <v>41.45</v>
      </c>
      <c r="F27" s="66">
        <v>39.86</v>
      </c>
      <c r="G27" s="66">
        <v>39.85</v>
      </c>
      <c r="H27" s="66">
        <v>39.78</v>
      </c>
      <c r="I27" s="195"/>
      <c r="J27" s="199"/>
      <c r="K27" s="195"/>
    </row>
    <row r="28" spans="2:14">
      <c r="B28" s="1">
        <v>10</v>
      </c>
      <c r="C28" s="65">
        <v>41.6</v>
      </c>
      <c r="D28" s="66">
        <v>40.33</v>
      </c>
      <c r="E28" s="66">
        <v>40.58</v>
      </c>
      <c r="F28" s="66">
        <v>40.14</v>
      </c>
      <c r="G28" s="66">
        <v>39.89</v>
      </c>
      <c r="H28" s="66">
        <v>40.17</v>
      </c>
      <c r="I28" s="195"/>
      <c r="J28" s="199"/>
      <c r="K28" s="195"/>
    </row>
    <row r="29" spans="2:14">
      <c r="B29" s="1">
        <v>11</v>
      </c>
      <c r="C29" s="65">
        <v>41.91</v>
      </c>
      <c r="D29" s="66">
        <v>40.619999999999997</v>
      </c>
      <c r="E29" s="66">
        <v>40.72</v>
      </c>
      <c r="F29" s="66">
        <v>39.950000000000003</v>
      </c>
      <c r="G29" s="66">
        <v>40.049999999999997</v>
      </c>
      <c r="H29" s="66">
        <v>39.96</v>
      </c>
      <c r="I29" s="195"/>
      <c r="J29" s="199"/>
      <c r="K29" s="195"/>
    </row>
    <row r="30" spans="2:14">
      <c r="B30" s="1">
        <v>12</v>
      </c>
      <c r="C30" s="65">
        <v>42.45</v>
      </c>
      <c r="D30" s="66">
        <v>40.56</v>
      </c>
      <c r="E30" s="66">
        <v>40.67</v>
      </c>
      <c r="F30" s="66">
        <v>40.090000000000003</v>
      </c>
      <c r="G30" s="66">
        <v>40.020000000000003</v>
      </c>
      <c r="H30" s="66">
        <v>40.1</v>
      </c>
      <c r="I30" s="195"/>
      <c r="J30" s="199"/>
      <c r="K30" s="195"/>
    </row>
    <row r="31" spans="2:14">
      <c r="B31" s="1">
        <v>13</v>
      </c>
      <c r="C31" s="65">
        <v>42.04</v>
      </c>
      <c r="D31" s="66">
        <v>40.35</v>
      </c>
      <c r="E31" s="66">
        <v>40.93</v>
      </c>
      <c r="F31" s="66">
        <v>39.89</v>
      </c>
      <c r="G31" s="66">
        <v>39.86</v>
      </c>
      <c r="H31" s="66">
        <v>40.15</v>
      </c>
      <c r="I31" s="195"/>
      <c r="J31" s="199"/>
      <c r="K31" s="196"/>
      <c r="L31" s="1"/>
    </row>
    <row r="32" spans="2:14">
      <c r="B32" s="1">
        <v>14</v>
      </c>
      <c r="C32" s="69">
        <v>41.81</v>
      </c>
      <c r="D32" s="66">
        <v>40.64</v>
      </c>
      <c r="E32" s="66">
        <v>40.57</v>
      </c>
      <c r="F32" s="66">
        <v>40.03</v>
      </c>
      <c r="G32" s="66">
        <v>39.82</v>
      </c>
      <c r="H32" s="66">
        <v>39.909999999999997</v>
      </c>
      <c r="I32" s="195"/>
      <c r="J32" s="199"/>
      <c r="K32" s="196"/>
      <c r="L32" s="1"/>
    </row>
    <row r="33" spans="2:12">
      <c r="B33" s="1">
        <v>15</v>
      </c>
      <c r="C33" s="65">
        <v>42.16</v>
      </c>
      <c r="D33" s="66">
        <v>40.54</v>
      </c>
      <c r="E33" s="66">
        <v>40.54</v>
      </c>
      <c r="F33" s="66">
        <v>40</v>
      </c>
      <c r="G33" s="66">
        <v>39.880000000000003</v>
      </c>
      <c r="H33" s="66">
        <v>39.9</v>
      </c>
      <c r="I33" s="195"/>
      <c r="J33" s="199"/>
      <c r="K33" s="196"/>
      <c r="L33" s="1"/>
    </row>
    <row r="34" spans="2:12">
      <c r="B34" s="1">
        <v>16</v>
      </c>
      <c r="C34" s="65">
        <v>41.73</v>
      </c>
      <c r="D34" s="86">
        <v>40.520000000000003</v>
      </c>
      <c r="E34" s="66">
        <v>40.79</v>
      </c>
      <c r="F34" s="66">
        <v>40.090000000000003</v>
      </c>
      <c r="G34" s="66">
        <v>39.92</v>
      </c>
      <c r="H34" s="66">
        <v>40.020000000000003</v>
      </c>
      <c r="I34" s="195"/>
      <c r="J34" s="199"/>
      <c r="K34" s="196"/>
      <c r="L34" s="1"/>
    </row>
    <row r="35" spans="2:12">
      <c r="B35" s="1">
        <v>17</v>
      </c>
      <c r="C35" s="65">
        <v>41.75</v>
      </c>
      <c r="D35" s="66">
        <v>40.590000000000003</v>
      </c>
      <c r="E35" s="66">
        <v>40.700000000000003</v>
      </c>
      <c r="F35" s="66">
        <v>39.96</v>
      </c>
      <c r="G35" s="66">
        <v>39.86</v>
      </c>
      <c r="H35" s="66">
        <v>39.85</v>
      </c>
      <c r="I35" s="195"/>
      <c r="J35" s="199"/>
      <c r="K35" s="196"/>
      <c r="L35" s="1"/>
    </row>
    <row r="36" spans="2:12">
      <c r="B36" s="1">
        <v>18</v>
      </c>
      <c r="C36" s="65">
        <v>41.42</v>
      </c>
      <c r="D36" s="66">
        <v>40.42</v>
      </c>
      <c r="E36" s="66">
        <v>41.07</v>
      </c>
      <c r="F36" s="66">
        <v>40.5</v>
      </c>
      <c r="G36" s="66">
        <v>39.799999999999997</v>
      </c>
      <c r="H36" s="66">
        <v>40.4</v>
      </c>
      <c r="I36" s="195"/>
      <c r="J36" s="199"/>
      <c r="K36" s="196"/>
      <c r="L36" s="1"/>
    </row>
    <row r="37" spans="2:12">
      <c r="B37" s="1">
        <v>19</v>
      </c>
      <c r="C37" s="65">
        <v>41.42</v>
      </c>
      <c r="D37" s="66">
        <v>40.79</v>
      </c>
      <c r="E37" s="66">
        <v>41.01</v>
      </c>
      <c r="F37" s="66">
        <v>40.06</v>
      </c>
      <c r="G37" s="66">
        <v>39.96</v>
      </c>
      <c r="H37" s="66">
        <v>40.11</v>
      </c>
      <c r="I37" s="195"/>
      <c r="J37" s="199"/>
      <c r="K37" s="196"/>
      <c r="L37" s="1"/>
    </row>
    <row r="38" spans="2:12">
      <c r="B38" s="1">
        <v>20</v>
      </c>
      <c r="C38" s="65">
        <v>41.88</v>
      </c>
      <c r="D38" s="66">
        <v>40.54</v>
      </c>
      <c r="E38" s="66">
        <v>40.19</v>
      </c>
      <c r="F38" s="66">
        <v>40.17</v>
      </c>
      <c r="G38" s="66">
        <v>40.119999999999997</v>
      </c>
      <c r="H38" s="66">
        <v>40</v>
      </c>
      <c r="I38" s="195"/>
      <c r="J38" s="199"/>
      <c r="K38" s="196"/>
      <c r="L38" s="1"/>
    </row>
    <row r="39" spans="2:12">
      <c r="B39" s="1">
        <v>21</v>
      </c>
      <c r="C39" s="65">
        <v>41.19</v>
      </c>
      <c r="D39" s="66">
        <v>41</v>
      </c>
      <c r="E39" s="66">
        <v>40.61</v>
      </c>
      <c r="F39" s="66">
        <v>40.28</v>
      </c>
      <c r="G39" s="66">
        <v>39.94</v>
      </c>
      <c r="H39" s="66">
        <v>39.96</v>
      </c>
      <c r="I39" s="195"/>
      <c r="J39" s="199"/>
      <c r="K39" s="196"/>
      <c r="L39" s="1"/>
    </row>
    <row r="40" spans="2:12">
      <c r="B40" s="1">
        <v>22</v>
      </c>
      <c r="C40" s="65">
        <v>40.93</v>
      </c>
      <c r="D40" s="66">
        <v>41.94</v>
      </c>
      <c r="E40" s="66">
        <v>40.520000000000003</v>
      </c>
      <c r="F40" s="66">
        <v>40.07</v>
      </c>
      <c r="G40" s="66">
        <v>39.81</v>
      </c>
      <c r="H40" s="66">
        <v>40.07</v>
      </c>
      <c r="I40" s="195"/>
      <c r="J40" s="199"/>
      <c r="K40" s="196"/>
      <c r="L40" s="1"/>
    </row>
    <row r="41" spans="2:12">
      <c r="B41" s="1">
        <v>23</v>
      </c>
      <c r="C41" s="65">
        <v>41.29</v>
      </c>
      <c r="D41" s="66">
        <v>40.520000000000003</v>
      </c>
      <c r="E41" s="66">
        <v>40.49</v>
      </c>
      <c r="F41" s="66">
        <v>40.11</v>
      </c>
      <c r="G41" s="66">
        <v>40.26</v>
      </c>
      <c r="H41" s="66">
        <v>39.94</v>
      </c>
      <c r="I41" s="195"/>
      <c r="J41" s="199"/>
      <c r="K41" s="196"/>
      <c r="L41" s="1"/>
    </row>
    <row r="42" spans="2:12">
      <c r="B42" s="1">
        <v>24</v>
      </c>
      <c r="C42" s="65">
        <v>41.15</v>
      </c>
      <c r="D42" s="66">
        <v>40.619999999999997</v>
      </c>
      <c r="E42" s="66">
        <v>40.67</v>
      </c>
      <c r="F42" s="66">
        <v>40.15</v>
      </c>
      <c r="G42" s="66">
        <v>39.92</v>
      </c>
      <c r="H42" s="66">
        <v>40.11</v>
      </c>
      <c r="I42" s="195"/>
      <c r="J42" s="199"/>
      <c r="K42" s="196"/>
      <c r="L42" s="1"/>
    </row>
    <row r="43" spans="2:12">
      <c r="B43" s="1">
        <v>25</v>
      </c>
      <c r="C43" s="65"/>
      <c r="D43" s="66">
        <v>40.56</v>
      </c>
      <c r="E43" s="66">
        <v>40.74</v>
      </c>
      <c r="F43" s="66">
        <v>40.04</v>
      </c>
      <c r="G43" s="66">
        <v>39.67</v>
      </c>
      <c r="H43" s="66">
        <v>39.880000000000003</v>
      </c>
      <c r="I43" s="195"/>
      <c r="J43" s="199"/>
      <c r="K43" s="196"/>
      <c r="L43" s="1"/>
    </row>
    <row r="44" spans="2:12">
      <c r="B44" s="1">
        <v>26</v>
      </c>
      <c r="C44" s="65"/>
      <c r="D44" s="66">
        <v>40.869999999999997</v>
      </c>
      <c r="E44" s="66">
        <v>40.58</v>
      </c>
      <c r="F44" s="66">
        <v>40.82</v>
      </c>
      <c r="G44" s="66">
        <v>39.93</v>
      </c>
      <c r="H44" s="66">
        <v>39.96</v>
      </c>
      <c r="I44" s="195"/>
      <c r="J44" s="199"/>
      <c r="K44" s="196"/>
      <c r="L44" s="1"/>
    </row>
    <row r="45" spans="2:12">
      <c r="B45" s="1">
        <v>27</v>
      </c>
      <c r="C45" s="65"/>
      <c r="D45" s="66">
        <v>40.46</v>
      </c>
      <c r="E45" s="66">
        <v>40.450000000000003</v>
      </c>
      <c r="F45" s="66">
        <v>40.11</v>
      </c>
      <c r="G45" s="66">
        <v>39.82</v>
      </c>
      <c r="H45" s="66">
        <v>39.770000000000003</v>
      </c>
      <c r="I45" s="195"/>
      <c r="J45" s="199"/>
      <c r="K45" s="196"/>
      <c r="L45" s="1"/>
    </row>
    <row r="46" spans="2:12">
      <c r="B46" s="1">
        <v>28</v>
      </c>
      <c r="C46" s="65"/>
      <c r="D46" s="66">
        <v>40.24</v>
      </c>
      <c r="E46" s="66">
        <v>40.86</v>
      </c>
      <c r="F46" s="66">
        <v>39.93</v>
      </c>
      <c r="G46" s="66">
        <v>39.799999999999997</v>
      </c>
      <c r="H46" s="66">
        <v>40.49</v>
      </c>
      <c r="I46" s="195"/>
      <c r="J46" s="199"/>
      <c r="K46" s="196"/>
      <c r="L46" s="1"/>
    </row>
    <row r="47" spans="2:12">
      <c r="B47" s="1">
        <v>29</v>
      </c>
      <c r="C47" s="65"/>
      <c r="D47" s="66">
        <v>40.229999999999997</v>
      </c>
      <c r="E47" s="66"/>
      <c r="F47" s="66">
        <v>39.99</v>
      </c>
      <c r="G47" s="66">
        <v>39.96</v>
      </c>
      <c r="H47" s="66">
        <v>40.61</v>
      </c>
      <c r="I47" s="195"/>
      <c r="J47" s="199"/>
      <c r="K47" s="196"/>
      <c r="L47" s="1"/>
    </row>
    <row r="48" spans="2:12">
      <c r="B48" s="1">
        <v>30</v>
      </c>
      <c r="C48" s="65"/>
      <c r="D48" s="66">
        <v>40.880000000000003</v>
      </c>
      <c r="E48" s="66"/>
      <c r="F48" s="66">
        <v>40.06</v>
      </c>
      <c r="G48" s="66">
        <v>39.81</v>
      </c>
      <c r="H48" s="66"/>
      <c r="I48" s="195"/>
      <c r="J48" s="199"/>
      <c r="K48" s="196"/>
      <c r="L48" s="1"/>
    </row>
    <row r="49" spans="2:12">
      <c r="B49" s="1">
        <v>31</v>
      </c>
      <c r="C49" s="65"/>
      <c r="D49" s="66">
        <v>41.27</v>
      </c>
      <c r="E49" s="66"/>
      <c r="F49" s="66">
        <v>40.89</v>
      </c>
      <c r="G49" s="66">
        <v>39.869999999999997</v>
      </c>
      <c r="H49" s="66"/>
      <c r="I49" s="195"/>
      <c r="J49" s="199"/>
      <c r="K49" s="196"/>
      <c r="L49" s="1"/>
    </row>
    <row r="50" spans="2:12">
      <c r="B50" s="1">
        <v>32</v>
      </c>
      <c r="C50" s="65"/>
      <c r="D50" s="66">
        <v>40.1</v>
      </c>
      <c r="E50" s="66"/>
      <c r="F50" s="66">
        <v>40.25</v>
      </c>
      <c r="G50" s="66">
        <v>39.92</v>
      </c>
      <c r="H50" s="66"/>
      <c r="I50" s="195"/>
      <c r="J50" s="199"/>
      <c r="K50" s="196"/>
      <c r="L50" s="1"/>
    </row>
    <row r="51" spans="2:12">
      <c r="B51" s="1">
        <v>33</v>
      </c>
      <c r="C51" s="65"/>
      <c r="D51" s="66">
        <v>40.94</v>
      </c>
      <c r="E51" s="66"/>
      <c r="F51" s="66">
        <v>40.020000000000003</v>
      </c>
      <c r="G51" s="66">
        <v>39.729999999999997</v>
      </c>
      <c r="H51" s="66"/>
      <c r="I51" s="195"/>
      <c r="J51" s="199"/>
      <c r="K51" s="196"/>
      <c r="L51" s="1"/>
    </row>
    <row r="52" spans="2:12">
      <c r="B52" s="1">
        <v>34</v>
      </c>
      <c r="C52" s="65"/>
      <c r="D52" s="66">
        <v>41.16</v>
      </c>
      <c r="E52" s="66"/>
      <c r="F52" s="66">
        <v>40.85</v>
      </c>
      <c r="G52" s="66">
        <v>39.83</v>
      </c>
      <c r="H52" s="66"/>
      <c r="I52" s="195"/>
      <c r="J52" s="199"/>
      <c r="K52" s="196"/>
      <c r="L52" s="1"/>
    </row>
    <row r="53" spans="2:12">
      <c r="B53" s="1">
        <v>35</v>
      </c>
      <c r="C53" s="65"/>
      <c r="D53" s="66">
        <v>40.14</v>
      </c>
      <c r="E53" s="66"/>
      <c r="F53" s="66">
        <v>40.21</v>
      </c>
      <c r="G53" s="66">
        <v>39.96</v>
      </c>
      <c r="H53" s="66"/>
      <c r="I53" s="195"/>
      <c r="J53" s="199"/>
      <c r="K53" s="196"/>
      <c r="L53" s="1"/>
    </row>
    <row r="54" spans="2:12">
      <c r="B54" s="1">
        <v>36</v>
      </c>
      <c r="C54" s="65"/>
      <c r="D54" s="66">
        <v>40.11</v>
      </c>
      <c r="E54" s="66"/>
      <c r="F54" s="66">
        <v>40.15</v>
      </c>
      <c r="G54" s="66">
        <v>40.03</v>
      </c>
      <c r="H54" s="66"/>
      <c r="I54" s="195"/>
      <c r="J54" s="199"/>
      <c r="K54" s="196"/>
      <c r="L54" s="1"/>
    </row>
    <row r="55" spans="2:12">
      <c r="B55" s="1">
        <v>37</v>
      </c>
      <c r="C55" s="65"/>
      <c r="D55" s="66">
        <v>40.200000000000003</v>
      </c>
      <c r="E55" s="66"/>
      <c r="F55" s="66">
        <v>40.03</v>
      </c>
      <c r="G55" s="66">
        <v>39.89</v>
      </c>
      <c r="H55" s="66"/>
      <c r="I55" s="195"/>
      <c r="J55" s="199"/>
      <c r="K55" s="196"/>
      <c r="L55" s="1"/>
    </row>
    <row r="56" spans="2:12">
      <c r="B56" s="1">
        <v>38</v>
      </c>
      <c r="C56" s="65"/>
      <c r="D56" s="66">
        <v>40.130000000000003</v>
      </c>
      <c r="E56" s="66"/>
      <c r="F56" s="66">
        <v>40.520000000000003</v>
      </c>
      <c r="G56" s="66">
        <v>39.869999999999997</v>
      </c>
      <c r="H56" s="66"/>
      <c r="I56" s="195"/>
      <c r="J56" s="199"/>
      <c r="K56" s="196"/>
      <c r="L56" s="1"/>
    </row>
    <row r="57" spans="2:12">
      <c r="B57" s="1">
        <v>39</v>
      </c>
      <c r="C57" s="65"/>
      <c r="D57" s="66">
        <v>40</v>
      </c>
      <c r="E57" s="66"/>
      <c r="F57" s="66">
        <v>39.96</v>
      </c>
      <c r="G57" s="66">
        <v>40.090000000000003</v>
      </c>
      <c r="H57" s="66"/>
      <c r="I57" s="195"/>
      <c r="J57" s="199"/>
      <c r="K57" s="196"/>
      <c r="L57" s="1"/>
    </row>
    <row r="58" spans="2:12">
      <c r="B58" s="1">
        <v>40</v>
      </c>
      <c r="C58" s="65"/>
      <c r="D58" s="66">
        <v>40.19</v>
      </c>
      <c r="E58" s="66"/>
      <c r="F58" s="66">
        <v>39.85</v>
      </c>
      <c r="G58" s="66">
        <v>39.82</v>
      </c>
      <c r="H58" s="66"/>
      <c r="I58" s="195"/>
      <c r="J58" s="199"/>
      <c r="K58" s="196"/>
      <c r="L58" s="1"/>
    </row>
    <row r="59" spans="2:12">
      <c r="B59" s="1">
        <v>41</v>
      </c>
      <c r="C59" s="65"/>
      <c r="D59" s="66">
        <v>42.26</v>
      </c>
      <c r="E59" s="66"/>
      <c r="F59" s="66">
        <v>40</v>
      </c>
      <c r="G59" s="66">
        <v>39.72</v>
      </c>
      <c r="H59" s="66"/>
      <c r="I59" s="195"/>
      <c r="J59" s="199"/>
      <c r="K59" s="196"/>
      <c r="L59" s="1"/>
    </row>
    <row r="60" spans="2:12">
      <c r="B60" s="1">
        <v>42</v>
      </c>
      <c r="C60" s="65"/>
      <c r="D60" s="66">
        <v>41.34</v>
      </c>
      <c r="E60" s="66"/>
      <c r="F60" s="66">
        <v>39.700000000000003</v>
      </c>
      <c r="G60" s="66">
        <v>39.85</v>
      </c>
      <c r="H60" s="66"/>
      <c r="I60" s="195"/>
      <c r="J60" s="199"/>
      <c r="K60" s="196"/>
      <c r="L60" s="1"/>
    </row>
    <row r="61" spans="2:12">
      <c r="B61" s="1">
        <v>43</v>
      </c>
      <c r="C61" s="65"/>
      <c r="D61" s="66">
        <v>40.18</v>
      </c>
      <c r="E61" s="66"/>
      <c r="F61" s="66">
        <v>40.47</v>
      </c>
      <c r="G61" s="66">
        <v>39.82</v>
      </c>
      <c r="H61" s="66"/>
      <c r="I61" s="195"/>
      <c r="J61" s="199"/>
      <c r="K61" s="196"/>
      <c r="L61" s="1"/>
    </row>
    <row r="62" spans="2:12">
      <c r="B62" s="1">
        <v>44</v>
      </c>
      <c r="C62" s="65"/>
      <c r="D62" s="66">
        <v>39.96</v>
      </c>
      <c r="E62" s="66"/>
      <c r="F62" s="66">
        <v>40.24</v>
      </c>
      <c r="G62" s="66">
        <v>40.31</v>
      </c>
      <c r="H62" s="66"/>
      <c r="I62" s="195"/>
      <c r="J62" s="199"/>
      <c r="K62" s="196"/>
      <c r="L62" s="1"/>
    </row>
    <row r="63" spans="2:12">
      <c r="B63" s="1">
        <v>45</v>
      </c>
      <c r="C63" s="65"/>
      <c r="D63" s="66">
        <v>40.119999999999997</v>
      </c>
      <c r="E63" s="66"/>
      <c r="F63" s="66">
        <v>40.049999999999997</v>
      </c>
      <c r="G63" s="66">
        <v>39.81</v>
      </c>
      <c r="H63" s="66"/>
      <c r="I63" s="195"/>
      <c r="J63" s="199"/>
      <c r="K63" s="196"/>
      <c r="L63" s="1"/>
    </row>
    <row r="64" spans="2:12">
      <c r="B64" s="1">
        <v>46</v>
      </c>
      <c r="C64" s="65"/>
      <c r="D64" s="66">
        <v>40.340000000000003</v>
      </c>
      <c r="E64" s="66"/>
      <c r="F64" s="66">
        <v>40.08</v>
      </c>
      <c r="G64" s="66">
        <v>39.869999999999997</v>
      </c>
      <c r="H64" s="66"/>
      <c r="I64" s="195"/>
      <c r="J64" s="199"/>
      <c r="K64" s="196"/>
      <c r="L64" s="1"/>
    </row>
    <row r="65" spans="2:12">
      <c r="B65" s="1">
        <v>47</v>
      </c>
      <c r="C65" s="65"/>
      <c r="D65" s="66"/>
      <c r="E65" s="66"/>
      <c r="F65" s="66">
        <v>39.89</v>
      </c>
      <c r="G65" s="66">
        <v>40.020000000000003</v>
      </c>
      <c r="H65" s="66"/>
      <c r="I65" s="195"/>
      <c r="J65" s="199"/>
      <c r="K65" s="196"/>
      <c r="L65" s="1"/>
    </row>
    <row r="66" spans="2:12">
      <c r="B66" s="1">
        <v>48</v>
      </c>
      <c r="C66" s="65"/>
      <c r="D66" s="66"/>
      <c r="E66" s="66"/>
      <c r="F66" s="66">
        <v>40.1</v>
      </c>
      <c r="G66" s="66">
        <v>40.06</v>
      </c>
      <c r="H66" s="66"/>
      <c r="I66" s="195"/>
      <c r="J66" s="199"/>
      <c r="K66" s="196"/>
      <c r="L66" s="1"/>
    </row>
    <row r="67" spans="2:12">
      <c r="B67" s="1">
        <v>49</v>
      </c>
      <c r="C67" s="65"/>
      <c r="D67" s="66"/>
      <c r="E67" s="66"/>
      <c r="F67" s="66">
        <v>39.85</v>
      </c>
      <c r="G67" s="66">
        <v>39.9</v>
      </c>
      <c r="H67" s="66"/>
      <c r="I67" s="195"/>
      <c r="J67" s="199"/>
      <c r="K67" s="196"/>
      <c r="L67" s="1"/>
    </row>
    <row r="68" spans="2:12">
      <c r="B68" s="1">
        <v>50</v>
      </c>
      <c r="C68" s="65"/>
      <c r="D68" s="66"/>
      <c r="E68" s="66"/>
      <c r="F68" s="66">
        <v>40.049999999999997</v>
      </c>
      <c r="G68" s="66">
        <v>39.880000000000003</v>
      </c>
      <c r="H68" s="66"/>
      <c r="I68" s="195"/>
      <c r="J68" s="199"/>
      <c r="K68" s="196"/>
      <c r="L68" s="1"/>
    </row>
    <row r="69" spans="2:12">
      <c r="B69" s="1">
        <v>51</v>
      </c>
      <c r="C69" s="65"/>
      <c r="D69" s="66"/>
      <c r="E69" s="66"/>
      <c r="F69" s="66">
        <v>39.94</v>
      </c>
      <c r="G69" s="66">
        <v>40.07</v>
      </c>
      <c r="H69" s="66"/>
      <c r="I69" s="195"/>
      <c r="J69" s="199"/>
      <c r="K69" s="196"/>
      <c r="L69" s="1"/>
    </row>
    <row r="70" spans="2:12">
      <c r="B70" s="1">
        <v>52</v>
      </c>
      <c r="C70" s="65"/>
      <c r="D70" s="66"/>
      <c r="E70" s="66"/>
      <c r="F70" s="66">
        <v>40.020000000000003</v>
      </c>
      <c r="G70" s="66">
        <v>39.92</v>
      </c>
      <c r="H70" s="66"/>
      <c r="I70" s="195"/>
      <c r="J70" s="199"/>
      <c r="K70" s="196"/>
      <c r="L70" s="1"/>
    </row>
    <row r="71" spans="2:12">
      <c r="B71" s="1">
        <v>53</v>
      </c>
      <c r="C71" s="65"/>
      <c r="D71" s="66"/>
      <c r="E71" s="66"/>
      <c r="F71" s="66">
        <v>39.89</v>
      </c>
      <c r="G71" s="66">
        <v>39.92</v>
      </c>
      <c r="H71" s="66"/>
      <c r="I71" s="195"/>
      <c r="J71" s="199"/>
      <c r="K71" s="196"/>
      <c r="L71" s="1"/>
    </row>
    <row r="72" spans="2:12">
      <c r="B72" s="1">
        <v>54</v>
      </c>
      <c r="C72" s="65"/>
      <c r="D72" s="66"/>
      <c r="E72" s="66"/>
      <c r="F72" s="66">
        <v>40.06</v>
      </c>
      <c r="G72" s="66">
        <v>39.840000000000003</v>
      </c>
      <c r="H72" s="66"/>
      <c r="I72" s="195"/>
      <c r="J72" s="199"/>
      <c r="K72" s="196"/>
      <c r="L72" s="1"/>
    </row>
    <row r="73" spans="2:12">
      <c r="B73" s="1">
        <v>55</v>
      </c>
      <c r="C73" s="65"/>
      <c r="D73" s="66"/>
      <c r="E73" s="66"/>
      <c r="F73" s="66">
        <v>40.380000000000003</v>
      </c>
      <c r="G73" s="66">
        <v>39.950000000000003</v>
      </c>
      <c r="H73" s="66"/>
      <c r="I73" s="195"/>
      <c r="J73" s="199"/>
      <c r="K73" s="196"/>
      <c r="L73" s="1"/>
    </row>
    <row r="74" spans="2:12">
      <c r="B74" s="1">
        <v>56</v>
      </c>
      <c r="C74" s="65"/>
      <c r="D74" s="66"/>
      <c r="E74" s="66"/>
      <c r="F74" s="66">
        <v>40.229999999999997</v>
      </c>
      <c r="G74" s="66">
        <v>39.729999999999997</v>
      </c>
      <c r="H74" s="66"/>
      <c r="I74" s="195"/>
      <c r="J74" s="199"/>
      <c r="K74" s="196"/>
      <c r="L74" s="1"/>
    </row>
    <row r="75" spans="2:12">
      <c r="B75" s="1">
        <v>57</v>
      </c>
      <c r="C75" s="127"/>
      <c r="D75" s="66"/>
      <c r="E75" s="66"/>
      <c r="F75" s="66">
        <v>39.76</v>
      </c>
      <c r="G75" s="66">
        <v>39.9</v>
      </c>
      <c r="H75" s="66"/>
      <c r="I75" s="195"/>
      <c r="J75" s="199"/>
      <c r="K75" s="196"/>
      <c r="L75" s="1"/>
    </row>
    <row r="76" spans="2:12">
      <c r="B76" s="1">
        <v>58</v>
      </c>
      <c r="C76" s="200"/>
      <c r="D76" s="195"/>
      <c r="E76" s="195"/>
      <c r="F76" s="195">
        <v>40.04</v>
      </c>
      <c r="G76" s="195">
        <v>40.119999999999997</v>
      </c>
      <c r="H76" s="195"/>
      <c r="I76" s="195"/>
      <c r="J76" s="199"/>
      <c r="K76" s="196"/>
      <c r="L76" s="1"/>
    </row>
    <row r="77" spans="2:12">
      <c r="B77" s="1">
        <v>59</v>
      </c>
      <c r="C77" s="200"/>
      <c r="D77" s="195"/>
      <c r="E77" s="195"/>
      <c r="F77" s="195">
        <v>40.26</v>
      </c>
      <c r="G77" s="195">
        <v>39.86</v>
      </c>
      <c r="H77" s="195"/>
      <c r="I77" s="195"/>
      <c r="J77" s="199"/>
      <c r="K77" s="195"/>
    </row>
    <row r="78" spans="2:12">
      <c r="B78" s="1">
        <v>60</v>
      </c>
      <c r="C78" s="200"/>
      <c r="D78" s="195"/>
      <c r="E78" s="195"/>
      <c r="F78" s="195">
        <v>40.200000000000003</v>
      </c>
      <c r="G78" s="195">
        <v>40.17</v>
      </c>
      <c r="H78" s="195"/>
      <c r="I78" s="195"/>
      <c r="J78" s="199"/>
      <c r="K78" s="195"/>
    </row>
    <row r="79" spans="2:12">
      <c r="B79" s="1">
        <v>61</v>
      </c>
      <c r="C79" s="200"/>
      <c r="D79" s="195"/>
      <c r="E79" s="195"/>
      <c r="F79" s="195">
        <v>40.89</v>
      </c>
      <c r="G79" s="195"/>
      <c r="H79" s="195"/>
      <c r="I79" s="195"/>
      <c r="J79" s="199"/>
      <c r="K79" s="195"/>
    </row>
    <row r="80" spans="2:12">
      <c r="B80" s="1">
        <v>62</v>
      </c>
      <c r="C80" s="200"/>
      <c r="D80" s="195"/>
      <c r="E80" s="195"/>
      <c r="F80" s="195">
        <v>40.409999999999997</v>
      </c>
      <c r="G80" s="195"/>
      <c r="H80" s="195"/>
      <c r="I80" s="195"/>
      <c r="J80" s="199"/>
      <c r="K80" s="195"/>
    </row>
    <row r="81" spans="2:11" ht="15.75" thickBot="1">
      <c r="B81" s="1">
        <v>63</v>
      </c>
      <c r="C81" s="201"/>
      <c r="D81" s="202"/>
      <c r="E81" s="202"/>
      <c r="F81" s="202">
        <v>40.43</v>
      </c>
      <c r="G81" s="202"/>
      <c r="H81" s="202"/>
      <c r="I81" s="202"/>
      <c r="J81" s="203"/>
      <c r="K81" s="195"/>
    </row>
    <row r="82" spans="2:11">
      <c r="B82" s="1">
        <v>64</v>
      </c>
    </row>
  </sheetData>
  <mergeCells count="10"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2:P82"/>
  <sheetViews>
    <sheetView zoomScale="90" zoomScaleNormal="90" workbookViewId="0">
      <selection activeCell="O9" sqref="O9"/>
    </sheetView>
  </sheetViews>
  <sheetFormatPr defaultColWidth="8.85546875" defaultRowHeight="15"/>
  <cols>
    <col min="1" max="1" width="8.7109375" style="1" customWidth="1"/>
    <col min="2" max="2" width="22.2851562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" style="2" customWidth="1"/>
    <col min="10" max="10" width="12.7109375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10.7109375" style="1" customWidth="1"/>
    <col min="15" max="16384" width="8.85546875" style="1"/>
  </cols>
  <sheetData>
    <row r="2" spans="1:16" ht="18.75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6" ht="7.5" customHeight="1" thickBot="1"/>
    <row r="4" spans="1:16" ht="18" thickBot="1">
      <c r="A4" s="292" t="s">
        <v>56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4"/>
    </row>
    <row r="5" spans="1:16" ht="7.5" customHeight="1" thickBot="1"/>
    <row r="6" spans="1:16" s="2" customFormat="1" ht="20.25" customHeight="1">
      <c r="A6" s="275" t="s">
        <v>22</v>
      </c>
      <c r="B6" s="277" t="s">
        <v>13</v>
      </c>
      <c r="C6" s="279" t="s">
        <v>18</v>
      </c>
      <c r="D6" s="281" t="s">
        <v>23</v>
      </c>
      <c r="E6" s="283" t="s">
        <v>24</v>
      </c>
      <c r="F6" s="285" t="s">
        <v>25</v>
      </c>
      <c r="G6" s="286"/>
      <c r="H6" s="286"/>
      <c r="I6" s="287"/>
      <c r="J6" s="288" t="s">
        <v>26</v>
      </c>
      <c r="K6" s="290" t="s">
        <v>27</v>
      </c>
      <c r="L6" s="291"/>
      <c r="M6" s="162"/>
      <c r="N6" s="163"/>
    </row>
    <row r="7" spans="1:16" s="2" customFormat="1" ht="27.75" customHeight="1" thickBot="1">
      <c r="A7" s="276"/>
      <c r="B7" s="278"/>
      <c r="C7" s="280"/>
      <c r="D7" s="282"/>
      <c r="E7" s="284"/>
      <c r="F7" s="319" t="s">
        <v>28</v>
      </c>
      <c r="G7" s="320" t="s">
        <v>29</v>
      </c>
      <c r="H7" s="320" t="s">
        <v>30</v>
      </c>
      <c r="I7" s="321" t="s">
        <v>31</v>
      </c>
      <c r="J7" s="289"/>
      <c r="K7" s="186" t="s">
        <v>32</v>
      </c>
      <c r="L7" s="187" t="s">
        <v>33</v>
      </c>
      <c r="M7" s="184" t="s">
        <v>34</v>
      </c>
      <c r="N7" s="164" t="s">
        <v>35</v>
      </c>
    </row>
    <row r="8" spans="1:16" s="3" customFormat="1" ht="30" customHeight="1" thickBot="1">
      <c r="A8" s="165">
        <v>1</v>
      </c>
      <c r="B8" s="204" t="s">
        <v>43</v>
      </c>
      <c r="C8" s="168" t="s">
        <v>94</v>
      </c>
      <c r="D8" s="209">
        <f>COUNTA(C19:C83)+1</f>
        <v>43</v>
      </c>
      <c r="E8" s="345">
        <f>COUNTA(C19:C83)+1</f>
        <v>43</v>
      </c>
      <c r="F8" s="220">
        <f>MIN(C19:C82)</f>
        <v>40.299999999999997</v>
      </c>
      <c r="G8" s="155">
        <f>AVERAGE(C19:C85)</f>
        <v>41.997619047619054</v>
      </c>
      <c r="H8" s="156">
        <v>2</v>
      </c>
      <c r="I8" s="175">
        <f>G8-F8</f>
        <v>1.6976190476190567</v>
      </c>
      <c r="J8" s="181">
        <v>2.0879629629629626E-2</v>
      </c>
      <c r="K8" s="213">
        <f>J8</f>
        <v>2.0879629629629626E-2</v>
      </c>
      <c r="L8" s="189">
        <f>K8</f>
        <v>2.0879629629629626E-2</v>
      </c>
      <c r="M8" s="207" t="s">
        <v>126</v>
      </c>
      <c r="N8" s="222" t="s">
        <v>85</v>
      </c>
      <c r="O8" s="410" t="s">
        <v>48</v>
      </c>
      <c r="P8" s="48"/>
    </row>
    <row r="9" spans="1:16" s="3" customFormat="1" ht="30" customHeight="1" thickBot="1">
      <c r="A9" s="166">
        <v>2</v>
      </c>
      <c r="B9" s="205" t="s">
        <v>42</v>
      </c>
      <c r="C9" s="169" t="s">
        <v>83</v>
      </c>
      <c r="D9" s="49">
        <f>COUNTA(D19:D83)+D8+1</f>
        <v>102</v>
      </c>
      <c r="E9" s="211">
        <f>COUNTA(D19:D83)+1</f>
        <v>59</v>
      </c>
      <c r="F9" s="398">
        <f>MIN(D19:D82)</f>
        <v>39.85</v>
      </c>
      <c r="G9" s="124">
        <f>AVERAGE(D19:D84)</f>
        <v>40.251896551724158</v>
      </c>
      <c r="H9" s="47">
        <v>5</v>
      </c>
      <c r="I9" s="177">
        <f>G9-F9</f>
        <v>0.40189655172415684</v>
      </c>
      <c r="J9" s="182">
        <v>4.9537037037037039E-2</v>
      </c>
      <c r="K9" s="190">
        <f>J9-J8</f>
        <v>2.8657407407407413E-2</v>
      </c>
      <c r="L9" s="191">
        <f>K9</f>
        <v>2.8657407407407413E-2</v>
      </c>
      <c r="M9" s="208" t="s">
        <v>133</v>
      </c>
      <c r="N9" s="158"/>
      <c r="O9" s="212"/>
      <c r="P9" s="48"/>
    </row>
    <row r="10" spans="1:16" s="3" customFormat="1" ht="30" customHeight="1" thickBot="1">
      <c r="A10" s="166">
        <v>3</v>
      </c>
      <c r="B10" s="205" t="s">
        <v>43</v>
      </c>
      <c r="C10" s="169" t="s">
        <v>82</v>
      </c>
      <c r="D10" s="49">
        <f>COUNTA(E19:E83)+D9+1</f>
        <v>125</v>
      </c>
      <c r="E10" s="211">
        <f>COUNTA(E19:E83)+1</f>
        <v>23</v>
      </c>
      <c r="F10" s="128">
        <f>MIN(E19:E84)</f>
        <v>39.9</v>
      </c>
      <c r="G10" s="123">
        <f>AVERAGE(E19:E85)</f>
        <v>40.311818181818182</v>
      </c>
      <c r="H10" s="47">
        <v>0</v>
      </c>
      <c r="I10" s="177">
        <f t="shared" ref="I10:I13" si="0">G10-F10</f>
        <v>0.41181818181818386</v>
      </c>
      <c r="J10" s="182">
        <v>6.1365740740740742E-2</v>
      </c>
      <c r="K10" s="190">
        <f>J10-J9</f>
        <v>1.1828703703703702E-2</v>
      </c>
      <c r="L10" s="191">
        <f>K10+L8</f>
        <v>3.2708333333333325E-2</v>
      </c>
      <c r="M10" s="208" t="s">
        <v>122</v>
      </c>
      <c r="N10" s="158"/>
      <c r="O10" s="134"/>
      <c r="P10" s="48"/>
    </row>
    <row r="11" spans="1:16" s="3" customFormat="1" ht="30" customHeight="1">
      <c r="A11" s="166">
        <v>4</v>
      </c>
      <c r="B11" s="205" t="s">
        <v>42</v>
      </c>
      <c r="C11" s="169" t="s">
        <v>84</v>
      </c>
      <c r="D11" s="49">
        <f>COUNTA(F19:F83)+D10+1</f>
        <v>145</v>
      </c>
      <c r="E11" s="211">
        <f>COUNTA(F19:F83)+1</f>
        <v>20</v>
      </c>
      <c r="F11" s="216">
        <f>MIN(F19:F84)</f>
        <v>40.22</v>
      </c>
      <c r="G11" s="76">
        <f>AVERAGE(F19:F84)</f>
        <v>40.712105263157895</v>
      </c>
      <c r="H11" s="47">
        <v>0</v>
      </c>
      <c r="I11" s="177">
        <f t="shared" si="0"/>
        <v>0.49210526315789593</v>
      </c>
      <c r="J11" s="182">
        <v>7.1886574074074075E-2</v>
      </c>
      <c r="K11" s="190">
        <f>J11-J10</f>
        <v>1.0520833333333333E-2</v>
      </c>
      <c r="L11" s="191">
        <f>K11+L9</f>
        <v>3.917824074074075E-2</v>
      </c>
      <c r="M11" s="208" t="s">
        <v>137</v>
      </c>
      <c r="N11" s="158"/>
      <c r="O11" s="212"/>
      <c r="P11" s="48"/>
    </row>
    <row r="12" spans="1:16" s="3" customFormat="1" ht="30" customHeight="1">
      <c r="A12" s="166">
        <v>5</v>
      </c>
      <c r="B12" s="218" t="s">
        <v>42</v>
      </c>
      <c r="C12" s="170" t="s">
        <v>82</v>
      </c>
      <c r="D12" s="49">
        <f>COUNTA(G19:G83)+D11+1</f>
        <v>190</v>
      </c>
      <c r="E12" s="211">
        <f>COUNTA(G19:G83)+1</f>
        <v>45</v>
      </c>
      <c r="F12" s="178">
        <f>MIN(G19:G84)</f>
        <v>40.06</v>
      </c>
      <c r="G12" s="76">
        <f>AVERAGE(G19:G884)</f>
        <v>40.519772727272731</v>
      </c>
      <c r="H12" s="47">
        <v>3</v>
      </c>
      <c r="I12" s="177">
        <f t="shared" si="0"/>
        <v>0.45977272727272833</v>
      </c>
      <c r="J12" s="182">
        <v>9.408564814814814E-2</v>
      </c>
      <c r="K12" s="190">
        <f>J12-J11</f>
        <v>2.2199074074074066E-2</v>
      </c>
      <c r="L12" s="192">
        <f>K12+L11</f>
        <v>6.1377314814814815E-2</v>
      </c>
      <c r="M12" s="208" t="s">
        <v>144</v>
      </c>
      <c r="N12" s="158"/>
      <c r="O12" s="214"/>
    </row>
    <row r="13" spans="1:16" s="3" customFormat="1" ht="30" customHeight="1" thickBot="1">
      <c r="A13" s="167" t="s">
        <v>36</v>
      </c>
      <c r="B13" s="206" t="s">
        <v>43</v>
      </c>
      <c r="C13" s="171" t="s">
        <v>92</v>
      </c>
      <c r="D13" s="210">
        <f>COUNTA(J19:J83)+D12</f>
        <v>190</v>
      </c>
      <c r="E13" s="340">
        <f>COUNTA(H19:H83)</f>
        <v>64</v>
      </c>
      <c r="F13" s="179">
        <f>MIN(H19:H84)</f>
        <v>39.94</v>
      </c>
      <c r="G13" s="159">
        <f>AVERAGE(H19:H84)</f>
        <v>40.400468750000016</v>
      </c>
      <c r="H13" s="160">
        <v>4</v>
      </c>
      <c r="I13" s="180">
        <f t="shared" si="0"/>
        <v>0.46046875000001819</v>
      </c>
      <c r="J13" s="183" t="str">
        <f>'Общие результаты'!G6</f>
        <v>3:00:03</v>
      </c>
      <c r="K13" s="193">
        <f>J13-J12</f>
        <v>3.0949074074074087E-2</v>
      </c>
      <c r="L13" s="194">
        <f>K13+L10</f>
        <v>6.3657407407407413E-2</v>
      </c>
      <c r="M13" s="185"/>
      <c r="N13" s="161"/>
      <c r="O13" s="122"/>
    </row>
    <row r="14" spans="1:16" s="3" customFormat="1" ht="30" customHeight="1">
      <c r="A14" s="129"/>
      <c r="B14" s="130"/>
      <c r="C14" s="131"/>
      <c r="D14" s="131"/>
      <c r="E14" s="131"/>
      <c r="F14" s="70">
        <f>AVERAGE(F8,F10,F13)</f>
        <v>40.04666666666666</v>
      </c>
      <c r="G14" s="82">
        <f>AVERAGE(G8,G10,G13)</f>
        <v>40.903301993145753</v>
      </c>
      <c r="H14" s="132" t="s">
        <v>99</v>
      </c>
      <c r="I14" s="83">
        <f>AVERAGE(I8,I10,I13)</f>
        <v>0.85663532647908625</v>
      </c>
      <c r="J14" s="131"/>
      <c r="K14" s="131"/>
      <c r="L14" s="131"/>
      <c r="M14" s="50"/>
      <c r="N14" s="50"/>
    </row>
    <row r="15" spans="1:16" ht="27.75" customHeight="1">
      <c r="A15" s="51"/>
      <c r="B15" s="51"/>
      <c r="C15" s="51"/>
      <c r="D15" s="52"/>
      <c r="E15" s="53"/>
      <c r="F15" s="54">
        <f>AVERAGE(F9,F11,F12)</f>
        <v>40.043333333333329</v>
      </c>
      <c r="G15" s="55">
        <f>AVERAGE(G9,G11,G12)</f>
        <v>40.494591514051592</v>
      </c>
      <c r="H15" s="133" t="s">
        <v>47</v>
      </c>
      <c r="I15" s="56">
        <f>AVERAGE(I9,I11,I12)</f>
        <v>0.45125818071826035</v>
      </c>
      <c r="J15" s="53"/>
      <c r="K15" s="53"/>
      <c r="L15" s="53"/>
      <c r="M15" s="50"/>
      <c r="N15" s="50"/>
    </row>
    <row r="16" spans="1:16" ht="30" customHeight="1" thickBot="1">
      <c r="A16" s="57"/>
      <c r="B16" s="57"/>
      <c r="C16" s="57"/>
      <c r="D16" s="53"/>
      <c r="E16" s="53"/>
      <c r="F16" s="58">
        <f>AVERAGE(F8:F13)</f>
        <v>40.045000000000002</v>
      </c>
      <c r="G16" s="59">
        <f>AVERAGE(C19:H85)</f>
        <v>40.672289156626505</v>
      </c>
      <c r="H16" s="60"/>
      <c r="I16" s="61">
        <f>AVERAGE(I8:I13)</f>
        <v>0.65394675359867327</v>
      </c>
      <c r="J16" s="53"/>
      <c r="K16" s="53"/>
      <c r="L16" s="53"/>
      <c r="M16" s="57"/>
      <c r="N16" s="57"/>
    </row>
    <row r="18" spans="2:14" ht="15.75" thickBot="1">
      <c r="C18" s="62" t="str">
        <f>B8</f>
        <v>Ткаченко Кирилл</v>
      </c>
      <c r="D18" s="62" t="str">
        <f>B9</f>
        <v>Мифтахутдинов Ильяс</v>
      </c>
      <c r="E18" s="62" t="str">
        <f>B10</f>
        <v>Ткаченко Кирилл</v>
      </c>
      <c r="F18" s="62" t="str">
        <f>B11</f>
        <v>Мифтахутдинов Ильяс</v>
      </c>
      <c r="G18" s="62" t="str">
        <f>B12</f>
        <v>Мифтахутдинов Ильяс</v>
      </c>
      <c r="H18" s="62" t="str">
        <f>B13</f>
        <v>Ткаченко Кирилл</v>
      </c>
      <c r="I18" s="18"/>
    </row>
    <row r="19" spans="2:14">
      <c r="B19" s="1">
        <v>1</v>
      </c>
      <c r="C19" s="63">
        <v>47.81</v>
      </c>
      <c r="D19" s="64">
        <v>41.9</v>
      </c>
      <c r="E19" s="64">
        <v>41.86</v>
      </c>
      <c r="F19" s="64">
        <v>42.56</v>
      </c>
      <c r="G19" s="64">
        <v>42.95</v>
      </c>
      <c r="H19" s="64">
        <v>42.15</v>
      </c>
      <c r="I19" s="197"/>
      <c r="J19" s="198"/>
      <c r="K19" s="195"/>
      <c r="M19" s="2"/>
      <c r="N19" s="2"/>
    </row>
    <row r="20" spans="2:14">
      <c r="B20" s="1">
        <v>2</v>
      </c>
      <c r="C20" s="65">
        <v>43.78</v>
      </c>
      <c r="D20" s="66">
        <v>42.9</v>
      </c>
      <c r="E20" s="66">
        <v>40.6</v>
      </c>
      <c r="F20" s="66">
        <v>40.770000000000003</v>
      </c>
      <c r="G20" s="66">
        <v>40.93</v>
      </c>
      <c r="H20" s="66">
        <v>40.74</v>
      </c>
      <c r="I20" s="195"/>
      <c r="J20" s="199"/>
      <c r="K20" s="195"/>
      <c r="M20" s="3"/>
      <c r="N20" s="3"/>
    </row>
    <row r="21" spans="2:14">
      <c r="B21" s="1">
        <v>3</v>
      </c>
      <c r="C21" s="65">
        <v>44.23</v>
      </c>
      <c r="D21" s="66">
        <v>40.82</v>
      </c>
      <c r="E21" s="66">
        <v>40.35</v>
      </c>
      <c r="F21" s="66">
        <v>40.950000000000003</v>
      </c>
      <c r="G21" s="66">
        <v>40.67</v>
      </c>
      <c r="H21" s="66">
        <v>40.619999999999997</v>
      </c>
      <c r="I21" s="195"/>
      <c r="J21" s="199"/>
      <c r="K21" s="195"/>
      <c r="M21" s="3"/>
      <c r="N21" s="3"/>
    </row>
    <row r="22" spans="2:14">
      <c r="B22" s="1">
        <v>4</v>
      </c>
      <c r="C22" s="65">
        <v>43.34</v>
      </c>
      <c r="D22" s="66">
        <v>40.67</v>
      </c>
      <c r="E22" s="66">
        <v>40.270000000000003</v>
      </c>
      <c r="F22" s="66">
        <v>40.409999999999997</v>
      </c>
      <c r="G22" s="66">
        <v>40.35</v>
      </c>
      <c r="H22" s="66">
        <v>40.15</v>
      </c>
      <c r="I22" s="195"/>
      <c r="J22" s="199"/>
      <c r="K22" s="195"/>
      <c r="M22" s="3"/>
      <c r="N22" s="3"/>
    </row>
    <row r="23" spans="2:14">
      <c r="B23" s="1">
        <v>5</v>
      </c>
      <c r="C23" s="65">
        <v>43.39</v>
      </c>
      <c r="D23" s="66">
        <v>40.71</v>
      </c>
      <c r="E23" s="66">
        <v>40.24</v>
      </c>
      <c r="F23" s="66">
        <v>40.71</v>
      </c>
      <c r="G23" s="66">
        <v>40.78</v>
      </c>
      <c r="H23" s="66">
        <v>40.51</v>
      </c>
      <c r="I23" s="195"/>
      <c r="J23" s="199"/>
      <c r="K23" s="195"/>
    </row>
    <row r="24" spans="2:14">
      <c r="B24" s="1">
        <v>6</v>
      </c>
      <c r="C24" s="65">
        <v>44</v>
      </c>
      <c r="D24" s="66">
        <v>40.47</v>
      </c>
      <c r="E24" s="66">
        <v>40.74</v>
      </c>
      <c r="F24" s="66">
        <v>40.42</v>
      </c>
      <c r="G24" s="66">
        <v>40.26</v>
      </c>
      <c r="H24" s="66">
        <v>40.92</v>
      </c>
      <c r="I24" s="195"/>
      <c r="J24" s="199"/>
      <c r="K24" s="195"/>
    </row>
    <row r="25" spans="2:14">
      <c r="B25" s="1">
        <v>7</v>
      </c>
      <c r="C25" s="65">
        <v>44.51</v>
      </c>
      <c r="D25" s="66">
        <v>40.630000000000003</v>
      </c>
      <c r="E25" s="66">
        <v>40.31</v>
      </c>
      <c r="F25" s="66">
        <v>40.659999999999997</v>
      </c>
      <c r="G25" s="66">
        <v>40.1</v>
      </c>
      <c r="H25" s="66">
        <v>41.48</v>
      </c>
      <c r="I25" s="195"/>
      <c r="J25" s="199"/>
      <c r="K25" s="195"/>
    </row>
    <row r="26" spans="2:14">
      <c r="B26" s="1">
        <v>8</v>
      </c>
      <c r="C26" s="65">
        <v>43.48</v>
      </c>
      <c r="D26" s="66">
        <v>40.24</v>
      </c>
      <c r="E26" s="66">
        <v>40.22</v>
      </c>
      <c r="F26" s="66">
        <v>40.51</v>
      </c>
      <c r="G26" s="66">
        <v>40.32</v>
      </c>
      <c r="H26" s="66">
        <v>40.43</v>
      </c>
      <c r="I26" s="195"/>
      <c r="J26" s="199"/>
      <c r="K26" s="195"/>
    </row>
    <row r="27" spans="2:14">
      <c r="B27" s="1">
        <v>9</v>
      </c>
      <c r="C27" s="80">
        <v>42.67</v>
      </c>
      <c r="D27" s="66">
        <v>40.35</v>
      </c>
      <c r="E27" s="66">
        <v>40.049999999999997</v>
      </c>
      <c r="F27" s="66">
        <v>40.72</v>
      </c>
      <c r="G27" s="66">
        <v>40.64</v>
      </c>
      <c r="H27" s="66">
        <v>40.33</v>
      </c>
      <c r="I27" s="195"/>
      <c r="J27" s="199"/>
      <c r="K27" s="195"/>
    </row>
    <row r="28" spans="2:14">
      <c r="B28" s="1">
        <v>10</v>
      </c>
      <c r="C28" s="65">
        <v>42.79</v>
      </c>
      <c r="D28" s="66">
        <v>40.159999999999997</v>
      </c>
      <c r="E28" s="66">
        <v>40.06</v>
      </c>
      <c r="F28" s="66">
        <v>40.6</v>
      </c>
      <c r="G28" s="66">
        <v>40.15</v>
      </c>
      <c r="H28" s="66">
        <v>40</v>
      </c>
      <c r="I28" s="195"/>
      <c r="J28" s="199"/>
      <c r="K28" s="195"/>
    </row>
    <row r="29" spans="2:14">
      <c r="B29" s="1">
        <v>11</v>
      </c>
      <c r="C29" s="65">
        <v>42.86</v>
      </c>
      <c r="D29" s="66">
        <v>40.049999999999997</v>
      </c>
      <c r="E29" s="66">
        <v>40.119999999999997</v>
      </c>
      <c r="F29" s="66">
        <v>40.92</v>
      </c>
      <c r="G29" s="66">
        <v>40.35</v>
      </c>
      <c r="H29" s="66">
        <v>40.520000000000003</v>
      </c>
      <c r="I29" s="195"/>
      <c r="J29" s="199"/>
      <c r="K29" s="195"/>
    </row>
    <row r="30" spans="2:14">
      <c r="B30" s="1">
        <v>12</v>
      </c>
      <c r="C30" s="65">
        <v>42.75</v>
      </c>
      <c r="D30" s="66">
        <v>40.07</v>
      </c>
      <c r="E30" s="66">
        <v>40.28</v>
      </c>
      <c r="F30" s="66">
        <v>40.22</v>
      </c>
      <c r="G30" s="66">
        <v>40.44</v>
      </c>
      <c r="H30" s="66">
        <v>40.4</v>
      </c>
      <c r="I30" s="195"/>
      <c r="J30" s="199"/>
      <c r="K30" s="195"/>
    </row>
    <row r="31" spans="2:14">
      <c r="B31" s="1">
        <v>13</v>
      </c>
      <c r="C31" s="65">
        <v>42.29</v>
      </c>
      <c r="D31" s="66">
        <v>39.880000000000003</v>
      </c>
      <c r="E31" s="66">
        <v>40.26</v>
      </c>
      <c r="F31" s="66">
        <v>40.47</v>
      </c>
      <c r="G31" s="66">
        <v>40.380000000000003</v>
      </c>
      <c r="H31" s="66">
        <v>40.380000000000003</v>
      </c>
      <c r="I31" s="195"/>
      <c r="J31" s="199"/>
      <c r="K31" s="196"/>
      <c r="L31" s="1"/>
    </row>
    <row r="32" spans="2:14">
      <c r="B32" s="1">
        <v>14</v>
      </c>
      <c r="C32" s="69">
        <v>42.35</v>
      </c>
      <c r="D32" s="66">
        <v>40.22</v>
      </c>
      <c r="E32" s="66">
        <v>39.9</v>
      </c>
      <c r="F32" s="66">
        <v>40.51</v>
      </c>
      <c r="G32" s="66">
        <v>40.51</v>
      </c>
      <c r="H32" s="66">
        <v>40.39</v>
      </c>
      <c r="I32" s="195"/>
      <c r="J32" s="199"/>
      <c r="K32" s="196"/>
      <c r="L32" s="1"/>
    </row>
    <row r="33" spans="2:12">
      <c r="B33" s="1">
        <v>15</v>
      </c>
      <c r="C33" s="65">
        <v>42.38</v>
      </c>
      <c r="D33" s="66">
        <v>40.01</v>
      </c>
      <c r="E33" s="66">
        <v>40.340000000000003</v>
      </c>
      <c r="F33" s="66">
        <v>40.380000000000003</v>
      </c>
      <c r="G33" s="66">
        <v>40.49</v>
      </c>
      <c r="H33" s="66">
        <v>40.31</v>
      </c>
      <c r="I33" s="195"/>
      <c r="J33" s="199"/>
      <c r="K33" s="196"/>
      <c r="L33" s="1"/>
    </row>
    <row r="34" spans="2:12">
      <c r="B34" s="1">
        <v>16</v>
      </c>
      <c r="C34" s="65">
        <v>42.97</v>
      </c>
      <c r="D34" s="86">
        <v>40.32</v>
      </c>
      <c r="E34" s="66">
        <v>40.130000000000003</v>
      </c>
      <c r="F34" s="66">
        <v>40.47</v>
      </c>
      <c r="G34" s="66">
        <v>40.770000000000003</v>
      </c>
      <c r="H34" s="66">
        <v>40.22</v>
      </c>
      <c r="I34" s="195"/>
      <c r="J34" s="199"/>
      <c r="K34" s="196"/>
      <c r="L34" s="1"/>
    </row>
    <row r="35" spans="2:12">
      <c r="B35" s="1">
        <v>17</v>
      </c>
      <c r="C35" s="65">
        <v>41.99</v>
      </c>
      <c r="D35" s="66">
        <v>39.85</v>
      </c>
      <c r="E35" s="66">
        <v>40.200000000000003</v>
      </c>
      <c r="F35" s="66">
        <v>40.43</v>
      </c>
      <c r="G35" s="66">
        <v>40.590000000000003</v>
      </c>
      <c r="H35" s="66">
        <v>40.08</v>
      </c>
      <c r="I35" s="195"/>
      <c r="J35" s="199"/>
      <c r="K35" s="196"/>
      <c r="L35" s="1"/>
    </row>
    <row r="36" spans="2:12">
      <c r="B36" s="1">
        <v>18</v>
      </c>
      <c r="C36" s="65">
        <v>41.99</v>
      </c>
      <c r="D36" s="66">
        <v>40.06</v>
      </c>
      <c r="E36" s="66">
        <v>40.31</v>
      </c>
      <c r="F36" s="66">
        <v>41.3</v>
      </c>
      <c r="G36" s="66">
        <v>40.17</v>
      </c>
      <c r="H36" s="66">
        <v>40.21</v>
      </c>
      <c r="I36" s="195"/>
      <c r="J36" s="199"/>
      <c r="K36" s="196"/>
      <c r="L36" s="1"/>
    </row>
    <row r="37" spans="2:12">
      <c r="B37" s="1">
        <v>19</v>
      </c>
      <c r="C37" s="65">
        <v>42.27</v>
      </c>
      <c r="D37" s="66">
        <v>40.32</v>
      </c>
      <c r="E37" s="66">
        <v>40.090000000000003</v>
      </c>
      <c r="F37" s="66">
        <v>40.520000000000003</v>
      </c>
      <c r="G37" s="66">
        <v>40.14</v>
      </c>
      <c r="H37" s="66">
        <v>40.99</v>
      </c>
      <c r="I37" s="195"/>
      <c r="J37" s="199"/>
      <c r="K37" s="196"/>
      <c r="L37" s="1"/>
    </row>
    <row r="38" spans="2:12">
      <c r="B38" s="1">
        <v>20</v>
      </c>
      <c r="C38" s="65">
        <v>41.37</v>
      </c>
      <c r="D38" s="66">
        <v>40.229999999999997</v>
      </c>
      <c r="E38" s="66">
        <v>40.22</v>
      </c>
      <c r="F38" s="66"/>
      <c r="G38" s="66">
        <v>40.6</v>
      </c>
      <c r="H38" s="66">
        <v>40.83</v>
      </c>
      <c r="I38" s="195"/>
      <c r="J38" s="199"/>
      <c r="K38" s="196"/>
      <c r="L38" s="1"/>
    </row>
    <row r="39" spans="2:12">
      <c r="B39" s="1">
        <v>21</v>
      </c>
      <c r="C39" s="65">
        <v>41.8</v>
      </c>
      <c r="D39" s="66">
        <v>40.270000000000003</v>
      </c>
      <c r="E39" s="66">
        <v>40.130000000000003</v>
      </c>
      <c r="F39" s="66"/>
      <c r="G39" s="66">
        <v>40.81</v>
      </c>
      <c r="H39" s="66">
        <v>40.11</v>
      </c>
      <c r="I39" s="195"/>
      <c r="J39" s="199"/>
      <c r="K39" s="196"/>
      <c r="L39" s="1"/>
    </row>
    <row r="40" spans="2:12">
      <c r="B40" s="1">
        <v>22</v>
      </c>
      <c r="C40" s="65">
        <v>41.36</v>
      </c>
      <c r="D40" s="66">
        <v>40.340000000000003</v>
      </c>
      <c r="E40" s="66">
        <v>40.18</v>
      </c>
      <c r="F40" s="66"/>
      <c r="G40" s="66">
        <v>40.28</v>
      </c>
      <c r="H40" s="66">
        <v>40.18</v>
      </c>
      <c r="I40" s="195"/>
      <c r="J40" s="199"/>
      <c r="K40" s="196"/>
      <c r="L40" s="1"/>
    </row>
    <row r="41" spans="2:12">
      <c r="B41" s="1">
        <v>23</v>
      </c>
      <c r="C41" s="65">
        <v>41.04</v>
      </c>
      <c r="D41" s="66">
        <v>40.520000000000003</v>
      </c>
      <c r="E41" s="66"/>
      <c r="F41" s="66"/>
      <c r="G41" s="66">
        <v>40.25</v>
      </c>
      <c r="H41" s="66">
        <v>40.32</v>
      </c>
      <c r="I41" s="195"/>
      <c r="J41" s="199"/>
      <c r="K41" s="196"/>
      <c r="L41" s="1"/>
    </row>
    <row r="42" spans="2:12">
      <c r="B42" s="1">
        <v>24</v>
      </c>
      <c r="C42" s="65">
        <v>41.31</v>
      </c>
      <c r="D42" s="66">
        <v>40.11</v>
      </c>
      <c r="E42" s="66"/>
      <c r="F42" s="66"/>
      <c r="G42" s="66">
        <v>40.39</v>
      </c>
      <c r="H42" s="66">
        <v>40.21</v>
      </c>
      <c r="I42" s="195"/>
      <c r="J42" s="199"/>
      <c r="K42" s="196"/>
      <c r="L42" s="1"/>
    </row>
    <row r="43" spans="2:12">
      <c r="B43" s="1">
        <v>25</v>
      </c>
      <c r="C43" s="65">
        <v>41.41</v>
      </c>
      <c r="D43" s="66">
        <v>39.89</v>
      </c>
      <c r="E43" s="66"/>
      <c r="F43" s="66"/>
      <c r="G43" s="66">
        <v>40.36</v>
      </c>
      <c r="H43" s="66">
        <v>40.26</v>
      </c>
      <c r="I43" s="195"/>
      <c r="J43" s="199"/>
      <c r="K43" s="196"/>
      <c r="L43" s="1"/>
    </row>
    <row r="44" spans="2:12">
      <c r="B44" s="1">
        <v>26</v>
      </c>
      <c r="C44" s="65">
        <v>41.17</v>
      </c>
      <c r="D44" s="66">
        <v>40.36</v>
      </c>
      <c r="E44" s="66"/>
      <c r="F44" s="66"/>
      <c r="G44" s="66">
        <v>40.24</v>
      </c>
      <c r="H44" s="66">
        <v>40.11</v>
      </c>
      <c r="I44" s="195"/>
      <c r="J44" s="199"/>
      <c r="K44" s="196"/>
      <c r="L44" s="1"/>
    </row>
    <row r="45" spans="2:12">
      <c r="B45" s="1">
        <v>27</v>
      </c>
      <c r="C45" s="65">
        <v>40.729999999999997</v>
      </c>
      <c r="D45" s="66">
        <v>39.99</v>
      </c>
      <c r="E45" s="66"/>
      <c r="F45" s="66"/>
      <c r="G45" s="66">
        <v>41.7</v>
      </c>
      <c r="H45" s="66">
        <v>40.44</v>
      </c>
      <c r="I45" s="195"/>
      <c r="J45" s="199"/>
      <c r="K45" s="196"/>
      <c r="L45" s="1"/>
    </row>
    <row r="46" spans="2:12">
      <c r="B46" s="1">
        <v>28</v>
      </c>
      <c r="C46" s="65">
        <v>41.68</v>
      </c>
      <c r="D46" s="66">
        <v>40.33</v>
      </c>
      <c r="E46" s="66"/>
      <c r="F46" s="66"/>
      <c r="G46" s="66">
        <v>40.35</v>
      </c>
      <c r="H46" s="66">
        <v>40.549999999999997</v>
      </c>
      <c r="I46" s="195"/>
      <c r="J46" s="199"/>
      <c r="K46" s="196"/>
      <c r="L46" s="1"/>
    </row>
    <row r="47" spans="2:12">
      <c r="B47" s="1">
        <v>29</v>
      </c>
      <c r="C47" s="65">
        <v>41.54</v>
      </c>
      <c r="D47" s="66">
        <v>40.21</v>
      </c>
      <c r="E47" s="66"/>
      <c r="F47" s="66"/>
      <c r="G47" s="66">
        <v>40.200000000000003</v>
      </c>
      <c r="H47" s="66">
        <v>40.18</v>
      </c>
      <c r="I47" s="195"/>
      <c r="J47" s="199"/>
      <c r="K47" s="196"/>
      <c r="L47" s="1"/>
    </row>
    <row r="48" spans="2:12">
      <c r="B48" s="1">
        <v>30</v>
      </c>
      <c r="C48" s="65">
        <v>40.89</v>
      </c>
      <c r="D48" s="66">
        <v>40.200000000000003</v>
      </c>
      <c r="E48" s="66"/>
      <c r="F48" s="66"/>
      <c r="G48" s="66">
        <v>40.56</v>
      </c>
      <c r="H48" s="66">
        <v>40.130000000000003</v>
      </c>
      <c r="I48" s="195"/>
      <c r="J48" s="199"/>
      <c r="K48" s="196"/>
      <c r="L48" s="1"/>
    </row>
    <row r="49" spans="2:12">
      <c r="B49" s="1">
        <v>31</v>
      </c>
      <c r="C49" s="65">
        <v>41.04</v>
      </c>
      <c r="D49" s="66">
        <v>40</v>
      </c>
      <c r="E49" s="66"/>
      <c r="F49" s="66"/>
      <c r="G49" s="66">
        <v>40.19</v>
      </c>
      <c r="H49" s="66">
        <v>40.36</v>
      </c>
      <c r="I49" s="195"/>
      <c r="J49" s="199"/>
      <c r="K49" s="196"/>
      <c r="L49" s="1"/>
    </row>
    <row r="50" spans="2:12">
      <c r="B50" s="1">
        <v>32</v>
      </c>
      <c r="C50" s="65">
        <v>40.880000000000003</v>
      </c>
      <c r="D50" s="66">
        <v>40.159999999999997</v>
      </c>
      <c r="E50" s="66"/>
      <c r="F50" s="66"/>
      <c r="G50" s="66">
        <v>40.43</v>
      </c>
      <c r="H50" s="66">
        <v>40.17</v>
      </c>
      <c r="I50" s="195"/>
      <c r="J50" s="199"/>
      <c r="K50" s="196"/>
      <c r="L50" s="1"/>
    </row>
    <row r="51" spans="2:12">
      <c r="B51" s="1">
        <v>33</v>
      </c>
      <c r="C51" s="65">
        <v>40.950000000000003</v>
      </c>
      <c r="D51" s="66">
        <v>40.46</v>
      </c>
      <c r="E51" s="66"/>
      <c r="F51" s="66"/>
      <c r="G51" s="66">
        <v>40.83</v>
      </c>
      <c r="H51" s="66">
        <v>40.270000000000003</v>
      </c>
      <c r="I51" s="195"/>
      <c r="J51" s="199"/>
      <c r="K51" s="196"/>
      <c r="L51" s="1"/>
    </row>
    <row r="52" spans="2:12">
      <c r="B52" s="1">
        <v>34</v>
      </c>
      <c r="C52" s="65">
        <v>40.76</v>
      </c>
      <c r="D52" s="66">
        <v>40.19</v>
      </c>
      <c r="E52" s="66"/>
      <c r="F52" s="66"/>
      <c r="G52" s="66">
        <v>40.479999999999997</v>
      </c>
      <c r="H52" s="66">
        <v>40.18</v>
      </c>
      <c r="I52" s="195"/>
      <c r="J52" s="199"/>
      <c r="K52" s="196"/>
      <c r="L52" s="1"/>
    </row>
    <row r="53" spans="2:12">
      <c r="B53" s="1">
        <v>35</v>
      </c>
      <c r="C53" s="65">
        <v>40.74</v>
      </c>
      <c r="D53" s="66">
        <v>40.07</v>
      </c>
      <c r="E53" s="66"/>
      <c r="F53" s="66"/>
      <c r="G53" s="66">
        <v>40.450000000000003</v>
      </c>
      <c r="H53" s="66">
        <v>40.1</v>
      </c>
      <c r="I53" s="195"/>
      <c r="J53" s="199"/>
      <c r="K53" s="196"/>
      <c r="L53" s="1"/>
    </row>
    <row r="54" spans="2:12">
      <c r="B54" s="1">
        <v>36</v>
      </c>
      <c r="C54" s="65">
        <v>40.729999999999997</v>
      </c>
      <c r="D54" s="66">
        <v>40.18</v>
      </c>
      <c r="E54" s="66"/>
      <c r="F54" s="66"/>
      <c r="G54" s="66">
        <v>40.06</v>
      </c>
      <c r="H54" s="66">
        <v>40.29</v>
      </c>
      <c r="I54" s="195"/>
      <c r="J54" s="199"/>
      <c r="K54" s="196"/>
      <c r="L54" s="1"/>
    </row>
    <row r="55" spans="2:12">
      <c r="B55" s="1">
        <v>37</v>
      </c>
      <c r="C55" s="65">
        <v>40.5</v>
      </c>
      <c r="D55" s="66">
        <v>40.090000000000003</v>
      </c>
      <c r="E55" s="66"/>
      <c r="F55" s="66"/>
      <c r="G55" s="66">
        <v>40.22</v>
      </c>
      <c r="H55" s="66">
        <v>39.97</v>
      </c>
      <c r="I55" s="195"/>
      <c r="J55" s="199"/>
      <c r="K55" s="196"/>
      <c r="L55" s="1"/>
    </row>
    <row r="56" spans="2:12">
      <c r="B56" s="1">
        <v>38</v>
      </c>
      <c r="C56" s="65">
        <v>40.57</v>
      </c>
      <c r="D56" s="66">
        <v>39.94</v>
      </c>
      <c r="E56" s="66"/>
      <c r="F56" s="66"/>
      <c r="G56" s="66">
        <v>40.6</v>
      </c>
      <c r="H56" s="66">
        <v>40.020000000000003</v>
      </c>
      <c r="I56" s="195"/>
      <c r="J56" s="199"/>
      <c r="K56" s="196"/>
      <c r="L56" s="1"/>
    </row>
    <row r="57" spans="2:12">
      <c r="B57" s="1">
        <v>39</v>
      </c>
      <c r="C57" s="65">
        <v>40.380000000000003</v>
      </c>
      <c r="D57" s="66">
        <v>39.85</v>
      </c>
      <c r="E57" s="66"/>
      <c r="F57" s="66"/>
      <c r="G57" s="66">
        <v>40.44</v>
      </c>
      <c r="H57" s="66">
        <v>40.24</v>
      </c>
      <c r="I57" s="195"/>
      <c r="J57" s="199"/>
      <c r="K57" s="196"/>
      <c r="L57" s="1"/>
    </row>
    <row r="58" spans="2:12">
      <c r="B58" s="1">
        <v>40</v>
      </c>
      <c r="C58" s="65">
        <v>40.58</v>
      </c>
      <c r="D58" s="66">
        <v>40.04</v>
      </c>
      <c r="E58" s="66"/>
      <c r="F58" s="66"/>
      <c r="G58" s="66">
        <v>40.700000000000003</v>
      </c>
      <c r="H58" s="66">
        <v>40.14</v>
      </c>
      <c r="I58" s="195"/>
      <c r="J58" s="199"/>
      <c r="K58" s="196"/>
      <c r="L58" s="1"/>
    </row>
    <row r="59" spans="2:12">
      <c r="B59" s="1">
        <v>41</v>
      </c>
      <c r="C59" s="65">
        <v>40.299999999999997</v>
      </c>
      <c r="D59" s="66">
        <v>40.090000000000003</v>
      </c>
      <c r="E59" s="66"/>
      <c r="F59" s="66"/>
      <c r="G59" s="66">
        <v>40.44</v>
      </c>
      <c r="H59" s="66">
        <v>40.24</v>
      </c>
      <c r="I59" s="195"/>
      <c r="J59" s="199"/>
      <c r="K59" s="196"/>
      <c r="L59" s="1"/>
    </row>
    <row r="60" spans="2:12">
      <c r="B60" s="1">
        <v>42</v>
      </c>
      <c r="C60" s="65">
        <v>40.32</v>
      </c>
      <c r="D60" s="66">
        <v>40.049999999999997</v>
      </c>
      <c r="E60" s="66"/>
      <c r="F60" s="66"/>
      <c r="G60" s="66">
        <v>40.53</v>
      </c>
      <c r="H60" s="66">
        <v>40.340000000000003</v>
      </c>
      <c r="I60" s="195"/>
      <c r="J60" s="199"/>
      <c r="K60" s="196"/>
      <c r="L60" s="1"/>
    </row>
    <row r="61" spans="2:12">
      <c r="B61" s="1">
        <v>43</v>
      </c>
      <c r="C61" s="65"/>
      <c r="D61" s="66">
        <v>39.97</v>
      </c>
      <c r="E61" s="66"/>
      <c r="F61" s="66"/>
      <c r="G61" s="66">
        <v>40.24</v>
      </c>
      <c r="H61" s="66">
        <v>39.94</v>
      </c>
      <c r="I61" s="195"/>
      <c r="J61" s="199"/>
      <c r="K61" s="196"/>
      <c r="L61" s="1"/>
    </row>
    <row r="62" spans="2:12">
      <c r="B62" s="1">
        <v>44</v>
      </c>
      <c r="C62" s="65"/>
      <c r="D62" s="66">
        <v>40.020000000000003</v>
      </c>
      <c r="E62" s="66"/>
      <c r="F62" s="66"/>
      <c r="G62" s="66">
        <v>40.53</v>
      </c>
      <c r="H62" s="66">
        <v>40.15</v>
      </c>
      <c r="I62" s="195"/>
      <c r="J62" s="199"/>
      <c r="K62" s="196"/>
      <c r="L62" s="1"/>
    </row>
    <row r="63" spans="2:12">
      <c r="B63" s="1">
        <v>45</v>
      </c>
      <c r="C63" s="65"/>
      <c r="D63" s="66">
        <v>40.270000000000003</v>
      </c>
      <c r="E63" s="66"/>
      <c r="F63" s="66"/>
      <c r="G63" s="66"/>
      <c r="H63" s="66">
        <v>40.590000000000003</v>
      </c>
      <c r="I63" s="195"/>
      <c r="J63" s="199"/>
      <c r="K63" s="196"/>
      <c r="L63" s="1"/>
    </row>
    <row r="64" spans="2:12">
      <c r="B64" s="1">
        <v>46</v>
      </c>
      <c r="C64" s="65"/>
      <c r="D64" s="66">
        <v>40.25</v>
      </c>
      <c r="E64" s="66"/>
      <c r="F64" s="66"/>
      <c r="G64" s="66"/>
      <c r="H64" s="66">
        <v>40.450000000000003</v>
      </c>
      <c r="I64" s="195"/>
      <c r="J64" s="199"/>
      <c r="K64" s="196"/>
      <c r="L64" s="1"/>
    </row>
    <row r="65" spans="2:12">
      <c r="B65" s="1">
        <v>47</v>
      </c>
      <c r="C65" s="65"/>
      <c r="D65" s="66">
        <v>39.92</v>
      </c>
      <c r="E65" s="66"/>
      <c r="F65" s="66"/>
      <c r="G65" s="66"/>
      <c r="H65" s="66">
        <v>40.21</v>
      </c>
      <c r="I65" s="195"/>
      <c r="J65" s="199"/>
      <c r="K65" s="196"/>
      <c r="L65" s="1"/>
    </row>
    <row r="66" spans="2:12">
      <c r="B66" s="1">
        <v>48</v>
      </c>
      <c r="C66" s="65"/>
      <c r="D66" s="66">
        <v>40.130000000000003</v>
      </c>
      <c r="E66" s="66"/>
      <c r="F66" s="66"/>
      <c r="G66" s="66"/>
      <c r="H66" s="66">
        <v>40.06</v>
      </c>
      <c r="I66" s="195"/>
      <c r="J66" s="199"/>
      <c r="K66" s="196"/>
      <c r="L66" s="1"/>
    </row>
    <row r="67" spans="2:12">
      <c r="B67" s="1">
        <v>49</v>
      </c>
      <c r="C67" s="65"/>
      <c r="D67" s="66">
        <v>40.18</v>
      </c>
      <c r="E67" s="66"/>
      <c r="F67" s="66"/>
      <c r="G67" s="66"/>
      <c r="H67" s="66">
        <v>40.020000000000003</v>
      </c>
      <c r="I67" s="195"/>
      <c r="J67" s="199"/>
      <c r="K67" s="196"/>
      <c r="L67" s="1"/>
    </row>
    <row r="68" spans="2:12">
      <c r="B68" s="1">
        <v>50</v>
      </c>
      <c r="C68" s="65"/>
      <c r="D68" s="66">
        <v>40.15</v>
      </c>
      <c r="E68" s="66"/>
      <c r="F68" s="66"/>
      <c r="G68" s="66"/>
      <c r="H68" s="66">
        <v>40.340000000000003</v>
      </c>
      <c r="I68" s="195"/>
      <c r="J68" s="199"/>
      <c r="K68" s="196"/>
      <c r="L68" s="1"/>
    </row>
    <row r="69" spans="2:12">
      <c r="B69" s="1">
        <v>51</v>
      </c>
      <c r="C69" s="65"/>
      <c r="D69" s="66">
        <v>40.03</v>
      </c>
      <c r="E69" s="66"/>
      <c r="F69" s="66"/>
      <c r="G69" s="66"/>
      <c r="H69" s="66">
        <v>40.880000000000003</v>
      </c>
      <c r="I69" s="195"/>
      <c r="J69" s="199"/>
      <c r="K69" s="196"/>
      <c r="L69" s="1"/>
    </row>
    <row r="70" spans="2:12">
      <c r="B70" s="1">
        <v>52</v>
      </c>
      <c r="C70" s="65"/>
      <c r="D70" s="66">
        <v>39.92</v>
      </c>
      <c r="E70" s="66"/>
      <c r="F70" s="66"/>
      <c r="G70" s="66"/>
      <c r="H70" s="66">
        <v>40.21</v>
      </c>
      <c r="I70" s="195"/>
      <c r="J70" s="199"/>
      <c r="K70" s="196"/>
      <c r="L70" s="1"/>
    </row>
    <row r="71" spans="2:12">
      <c r="B71" s="1">
        <v>53</v>
      </c>
      <c r="C71" s="65"/>
      <c r="D71" s="66">
        <v>40.049999999999997</v>
      </c>
      <c r="E71" s="66"/>
      <c r="F71" s="66"/>
      <c r="G71" s="66"/>
      <c r="H71" s="66">
        <v>43.85</v>
      </c>
      <c r="I71" s="195"/>
      <c r="J71" s="199"/>
      <c r="K71" s="196"/>
      <c r="L71" s="1"/>
    </row>
    <row r="72" spans="2:12">
      <c r="B72" s="1">
        <v>54</v>
      </c>
      <c r="C72" s="65"/>
      <c r="D72" s="66">
        <v>40.049999999999997</v>
      </c>
      <c r="E72" s="66"/>
      <c r="F72" s="66"/>
      <c r="G72" s="66"/>
      <c r="H72" s="66">
        <v>40.46</v>
      </c>
      <c r="I72" s="195"/>
      <c r="J72" s="199"/>
      <c r="K72" s="196"/>
      <c r="L72" s="1"/>
    </row>
    <row r="73" spans="2:12">
      <c r="B73" s="1">
        <v>55</v>
      </c>
      <c r="C73" s="65"/>
      <c r="D73" s="66">
        <v>40.15</v>
      </c>
      <c r="E73" s="66"/>
      <c r="F73" s="66"/>
      <c r="G73" s="66"/>
      <c r="H73" s="66">
        <v>40.18</v>
      </c>
      <c r="I73" s="195"/>
      <c r="J73" s="199"/>
      <c r="K73" s="196"/>
      <c r="L73" s="1"/>
    </row>
    <row r="74" spans="2:12">
      <c r="B74" s="1">
        <v>56</v>
      </c>
      <c r="C74" s="65"/>
      <c r="D74" s="66">
        <v>40.119999999999997</v>
      </c>
      <c r="E74" s="66"/>
      <c r="F74" s="66"/>
      <c r="G74" s="66"/>
      <c r="H74" s="66">
        <v>40.36</v>
      </c>
      <c r="I74" s="195"/>
      <c r="J74" s="199"/>
      <c r="K74" s="196"/>
      <c r="L74" s="1"/>
    </row>
    <row r="75" spans="2:12">
      <c r="B75" s="1">
        <v>57</v>
      </c>
      <c r="C75" s="127"/>
      <c r="D75" s="66">
        <v>40.17</v>
      </c>
      <c r="E75" s="66"/>
      <c r="F75" s="66"/>
      <c r="G75" s="66"/>
      <c r="H75" s="66">
        <v>40.15</v>
      </c>
      <c r="I75" s="195"/>
      <c r="J75" s="199"/>
      <c r="K75" s="196"/>
      <c r="L75" s="1"/>
    </row>
    <row r="76" spans="2:12">
      <c r="B76" s="1">
        <v>58</v>
      </c>
      <c r="C76" s="200"/>
      <c r="D76" s="195">
        <v>40.03</v>
      </c>
      <c r="E76" s="195"/>
      <c r="F76" s="195"/>
      <c r="G76" s="195"/>
      <c r="H76" s="195">
        <v>40.4</v>
      </c>
      <c r="I76" s="195"/>
      <c r="J76" s="199"/>
      <c r="K76" s="196"/>
      <c r="L76" s="1"/>
    </row>
    <row r="77" spans="2:12">
      <c r="B77" s="1">
        <v>59</v>
      </c>
      <c r="C77" s="200"/>
      <c r="D77" s="195"/>
      <c r="E77" s="195"/>
      <c r="F77" s="195"/>
      <c r="G77" s="195"/>
      <c r="H77" s="195">
        <v>40.31</v>
      </c>
      <c r="I77" s="195"/>
      <c r="J77" s="199"/>
      <c r="K77" s="195"/>
    </row>
    <row r="78" spans="2:12">
      <c r="B78" s="1">
        <v>60</v>
      </c>
      <c r="C78" s="200"/>
      <c r="D78" s="195"/>
      <c r="E78" s="195"/>
      <c r="F78" s="195"/>
      <c r="G78" s="195"/>
      <c r="H78" s="195">
        <v>40.07</v>
      </c>
      <c r="I78" s="195"/>
      <c r="J78" s="199"/>
      <c r="K78" s="195"/>
    </row>
    <row r="79" spans="2:12">
      <c r="B79" s="1">
        <v>61</v>
      </c>
      <c r="C79" s="200"/>
      <c r="D79" s="195"/>
      <c r="E79" s="195"/>
      <c r="F79" s="195"/>
      <c r="G79" s="195"/>
      <c r="H79" s="195">
        <v>40.26</v>
      </c>
      <c r="I79" s="195"/>
      <c r="J79" s="199"/>
      <c r="K79" s="195"/>
    </row>
    <row r="80" spans="2:12">
      <c r="B80" s="1">
        <v>62</v>
      </c>
      <c r="C80" s="200"/>
      <c r="D80" s="195"/>
      <c r="E80" s="195"/>
      <c r="F80" s="195"/>
      <c r="G80" s="195"/>
      <c r="H80" s="195">
        <v>40.049999999999997</v>
      </c>
      <c r="I80" s="195"/>
      <c r="J80" s="199"/>
      <c r="K80" s="195"/>
    </row>
    <row r="81" spans="2:11" ht="15.75" thickBot="1">
      <c r="B81" s="1">
        <v>63</v>
      </c>
      <c r="C81" s="201"/>
      <c r="D81" s="202"/>
      <c r="E81" s="202"/>
      <c r="F81" s="202"/>
      <c r="G81" s="202"/>
      <c r="H81" s="202">
        <v>40.130000000000003</v>
      </c>
      <c r="I81" s="202"/>
      <c r="J81" s="203"/>
      <c r="K81" s="195"/>
    </row>
    <row r="82" spans="2:11">
      <c r="B82" s="1">
        <v>64</v>
      </c>
      <c r="H82" s="2">
        <v>40.090000000000003</v>
      </c>
    </row>
  </sheetData>
  <mergeCells count="10"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2:R83"/>
  <sheetViews>
    <sheetView zoomScale="90" zoomScaleNormal="90" workbookViewId="0">
      <selection activeCell="J12" sqref="J12"/>
    </sheetView>
  </sheetViews>
  <sheetFormatPr defaultColWidth="8.85546875" defaultRowHeight="15"/>
  <cols>
    <col min="1" max="1" width="8.7109375" style="1" customWidth="1"/>
    <col min="2" max="2" width="19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" style="2" customWidth="1"/>
    <col min="10" max="10" width="12.7109375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10.7109375" style="1" customWidth="1"/>
    <col min="15" max="16384" width="8.85546875" style="1"/>
  </cols>
  <sheetData>
    <row r="2" spans="1:18" ht="18.75">
      <c r="A2" s="274" t="s">
        <v>151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8" ht="7.5" customHeight="1" thickBot="1"/>
    <row r="4" spans="1:18" ht="18" thickBot="1">
      <c r="A4" s="292" t="s">
        <v>111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4"/>
    </row>
    <row r="5" spans="1:18" ht="7.5" customHeight="1" thickBot="1"/>
    <row r="6" spans="1:18" s="2" customFormat="1" ht="20.25" customHeight="1">
      <c r="A6" s="275" t="s">
        <v>22</v>
      </c>
      <c r="B6" s="277" t="s">
        <v>13</v>
      </c>
      <c r="C6" s="279" t="s">
        <v>18</v>
      </c>
      <c r="D6" s="281" t="s">
        <v>23</v>
      </c>
      <c r="E6" s="283" t="s">
        <v>24</v>
      </c>
      <c r="F6" s="285" t="s">
        <v>25</v>
      </c>
      <c r="G6" s="286"/>
      <c r="H6" s="286"/>
      <c r="I6" s="287"/>
      <c r="J6" s="288" t="s">
        <v>26</v>
      </c>
      <c r="K6" s="290" t="s">
        <v>27</v>
      </c>
      <c r="L6" s="291"/>
      <c r="M6" s="162"/>
      <c r="N6" s="163"/>
    </row>
    <row r="7" spans="1:18" s="2" customFormat="1" ht="27.75" customHeight="1" thickBot="1">
      <c r="A7" s="276"/>
      <c r="B7" s="278"/>
      <c r="C7" s="280"/>
      <c r="D7" s="282"/>
      <c r="E7" s="284"/>
      <c r="F7" s="319" t="s">
        <v>28</v>
      </c>
      <c r="G7" s="320" t="s">
        <v>29</v>
      </c>
      <c r="H7" s="320" t="s">
        <v>30</v>
      </c>
      <c r="I7" s="321" t="s">
        <v>31</v>
      </c>
      <c r="J7" s="289"/>
      <c r="K7" s="186" t="s">
        <v>32</v>
      </c>
      <c r="L7" s="187" t="s">
        <v>33</v>
      </c>
      <c r="M7" s="184" t="s">
        <v>34</v>
      </c>
      <c r="N7" s="164" t="s">
        <v>35</v>
      </c>
    </row>
    <row r="8" spans="1:18" s="3" customFormat="1" ht="30" customHeight="1">
      <c r="A8" s="165">
        <v>1</v>
      </c>
      <c r="B8" s="204" t="s">
        <v>63</v>
      </c>
      <c r="C8" s="168" t="s">
        <v>91</v>
      </c>
      <c r="D8" s="209">
        <f>COUNTA(C20:C84)+1</f>
        <v>34</v>
      </c>
      <c r="E8" s="345">
        <f>COUNTA(C20:C84)+1</f>
        <v>34</v>
      </c>
      <c r="F8" s="174">
        <f>MIN(C20:C83)</f>
        <v>40.96</v>
      </c>
      <c r="G8" s="155">
        <f>AVERAGE(C20:C86)</f>
        <v>42.394848484848474</v>
      </c>
      <c r="H8" s="156">
        <v>4</v>
      </c>
      <c r="I8" s="175">
        <f>G8-F8</f>
        <v>1.434848484848473</v>
      </c>
      <c r="J8" s="181">
        <v>1.6666666666666666E-2</v>
      </c>
      <c r="K8" s="188">
        <f>J8</f>
        <v>1.6666666666666666E-2</v>
      </c>
      <c r="L8" s="189">
        <f>K8</f>
        <v>1.6666666666666666E-2</v>
      </c>
      <c r="M8" s="207" t="s">
        <v>122</v>
      </c>
      <c r="N8" s="157"/>
      <c r="O8" s="154"/>
      <c r="P8" s="48"/>
    </row>
    <row r="9" spans="1:18" s="3" customFormat="1" ht="30" customHeight="1" thickBot="1">
      <c r="A9" s="297">
        <v>2</v>
      </c>
      <c r="B9" s="349" t="s">
        <v>63</v>
      </c>
      <c r="C9" s="322">
        <v>69</v>
      </c>
      <c r="D9" s="49">
        <f>COUNTA(D20:D25)+D7+1</f>
        <v>7</v>
      </c>
      <c r="E9" s="351">
        <f>COUNTA(D20:D84)+1</f>
        <v>61</v>
      </c>
      <c r="F9" s="217">
        <f>MIN(D20:D25)</f>
        <v>41.02</v>
      </c>
      <c r="G9" s="77">
        <f>AVERAGE(D20:D25)</f>
        <v>42.366666666666674</v>
      </c>
      <c r="H9" s="325">
        <v>0</v>
      </c>
      <c r="I9" s="177">
        <f>G9-F9</f>
        <v>1.3466666666666711</v>
      </c>
      <c r="J9" s="302">
        <v>4.7453703703703699E-2</v>
      </c>
      <c r="K9" s="347">
        <f>J9-J8</f>
        <v>3.0787037037037033E-2</v>
      </c>
      <c r="L9" s="300">
        <f>K9+L8</f>
        <v>4.7453703703703699E-2</v>
      </c>
      <c r="M9" s="299" t="s">
        <v>129</v>
      </c>
      <c r="N9" s="406" t="s">
        <v>96</v>
      </c>
      <c r="O9" s="411" t="s">
        <v>165</v>
      </c>
      <c r="P9" s="412"/>
      <c r="Q9" s="412"/>
      <c r="R9" s="412"/>
    </row>
    <row r="10" spans="1:18" s="3" customFormat="1" ht="30" customHeight="1" thickBot="1">
      <c r="A10" s="298"/>
      <c r="B10" s="350"/>
      <c r="C10" s="169"/>
      <c r="D10" s="49">
        <f>COUNTA(D20:D84)+D8+1</f>
        <v>95</v>
      </c>
      <c r="E10" s="352"/>
      <c r="F10" s="398">
        <f>MIN(D27:D83)</f>
        <v>40.22</v>
      </c>
      <c r="G10" s="124">
        <f>AVERAGE(D27:D85)</f>
        <v>40.688301886792452</v>
      </c>
      <c r="H10" s="47">
        <v>8</v>
      </c>
      <c r="I10" s="177">
        <f>G10-F10</f>
        <v>0.4683018867924531</v>
      </c>
      <c r="J10" s="303"/>
      <c r="K10" s="348"/>
      <c r="L10" s="301"/>
      <c r="M10" s="346"/>
      <c r="N10" s="402"/>
      <c r="O10" s="411"/>
      <c r="P10" s="412"/>
      <c r="Q10" s="412"/>
      <c r="R10" s="412"/>
    </row>
    <row r="11" spans="1:18" s="3" customFormat="1" ht="30" customHeight="1" thickBot="1">
      <c r="A11" s="166">
        <v>3</v>
      </c>
      <c r="B11" s="205" t="s">
        <v>63</v>
      </c>
      <c r="C11" s="169" t="s">
        <v>88</v>
      </c>
      <c r="D11" s="49">
        <f>COUNTA(E20:E84)+D10+1</f>
        <v>116</v>
      </c>
      <c r="E11" s="211">
        <f>COUNTA(E20:E84)+1</f>
        <v>21</v>
      </c>
      <c r="F11" s="221">
        <f>MIN(E20:E85)</f>
        <v>40.630000000000003</v>
      </c>
      <c r="G11" s="76">
        <f>AVERAGE(E20:E86)</f>
        <v>41.189500000000002</v>
      </c>
      <c r="H11" s="47">
        <v>1</v>
      </c>
      <c r="I11" s="177">
        <f t="shared" ref="I11:I14" si="0">G11-F11</f>
        <v>0.55949999999999989</v>
      </c>
      <c r="J11" s="182">
        <v>5.8206018518518511E-2</v>
      </c>
      <c r="K11" s="190">
        <f>J11-J9</f>
        <v>1.0752314814814812E-2</v>
      </c>
      <c r="L11" s="192">
        <f>K11+L9</f>
        <v>5.8206018518518511E-2</v>
      </c>
      <c r="M11" s="208" t="s">
        <v>135</v>
      </c>
      <c r="N11" s="403" t="s">
        <v>157</v>
      </c>
      <c r="O11" s="411"/>
      <c r="P11" s="412"/>
      <c r="Q11" s="412"/>
      <c r="R11" s="412"/>
    </row>
    <row r="12" spans="1:18" s="3" customFormat="1" ht="30" customHeight="1" thickBot="1">
      <c r="A12" s="166">
        <v>4</v>
      </c>
      <c r="B12" s="205" t="s">
        <v>66</v>
      </c>
      <c r="C12" s="169" t="s">
        <v>91</v>
      </c>
      <c r="D12" s="49">
        <f>COUNTA(F20:F84)+D11+1</f>
        <v>173</v>
      </c>
      <c r="E12" s="211">
        <f>COUNTA(F20:F84)+1</f>
        <v>57</v>
      </c>
      <c r="F12" s="128">
        <f>MIN(F20:F85)</f>
        <v>40.229999999999997</v>
      </c>
      <c r="G12" s="123">
        <f>AVERAGE(F20:F85)</f>
        <v>40.713928571428575</v>
      </c>
      <c r="H12" s="47">
        <v>4</v>
      </c>
      <c r="I12" s="177">
        <f t="shared" si="0"/>
        <v>0.48392857142857792</v>
      </c>
      <c r="J12" s="182">
        <v>8.5682870370370368E-2</v>
      </c>
      <c r="K12" s="190">
        <f>J12-J11</f>
        <v>2.7476851851851856E-2</v>
      </c>
      <c r="L12" s="191">
        <f>K12</f>
        <v>2.7476851851851856E-2</v>
      </c>
      <c r="M12" s="208" t="s">
        <v>141</v>
      </c>
      <c r="N12" s="403" t="s">
        <v>164</v>
      </c>
      <c r="O12" s="411"/>
      <c r="P12" s="412"/>
      <c r="Q12" s="412"/>
      <c r="R12" s="412"/>
    </row>
    <row r="13" spans="1:18" s="3" customFormat="1" ht="30" customHeight="1">
      <c r="A13" s="166">
        <v>5</v>
      </c>
      <c r="B13" s="218" t="s">
        <v>66</v>
      </c>
      <c r="C13" s="170" t="s">
        <v>88</v>
      </c>
      <c r="D13" s="49">
        <f>COUNTA(G20:G84)+D12+1</f>
        <v>223</v>
      </c>
      <c r="E13" s="211">
        <f>COUNTA(G20:G84)+1</f>
        <v>50</v>
      </c>
      <c r="F13" s="216">
        <f>MIN(G20:G85)</f>
        <v>41.04</v>
      </c>
      <c r="G13" s="76">
        <f>AVERAGE(G20:G85)</f>
        <v>41.625306122448997</v>
      </c>
      <c r="H13" s="47">
        <v>5</v>
      </c>
      <c r="I13" s="177">
        <f t="shared" si="0"/>
        <v>0.58530612244899771</v>
      </c>
      <c r="J13" s="182">
        <v>0.11052083333333333</v>
      </c>
      <c r="K13" s="190">
        <f>J13-J12</f>
        <v>2.4837962962962964E-2</v>
      </c>
      <c r="L13" s="191">
        <f>K13+L12</f>
        <v>5.2314814814814821E-2</v>
      </c>
      <c r="M13" s="208" t="s">
        <v>145</v>
      </c>
      <c r="N13" s="158"/>
      <c r="O13" s="214"/>
    </row>
    <row r="14" spans="1:18" s="3" customFormat="1" ht="30" customHeight="1" thickBot="1">
      <c r="A14" s="167" t="s">
        <v>36</v>
      </c>
      <c r="B14" s="206" t="s">
        <v>66</v>
      </c>
      <c r="C14" s="171" t="s">
        <v>46</v>
      </c>
      <c r="D14" s="210">
        <f>COUNTA(J20:J84)+D13</f>
        <v>223</v>
      </c>
      <c r="E14" s="340">
        <f>COUNTA(H20:H84)</f>
        <v>29</v>
      </c>
      <c r="F14" s="179">
        <f>MIN(H20:H85)</f>
        <v>40.36</v>
      </c>
      <c r="G14" s="159">
        <f>AVERAGE(H20:H85)</f>
        <v>40.741379310344833</v>
      </c>
      <c r="H14" s="160">
        <v>3</v>
      </c>
      <c r="I14" s="180">
        <f t="shared" si="0"/>
        <v>0.3813793103448333</v>
      </c>
      <c r="J14" s="183" t="str">
        <f>'Общие результаты'!G6</f>
        <v>3:00:03</v>
      </c>
      <c r="K14" s="193">
        <f>J14-J13</f>
        <v>1.4513888888888896E-2</v>
      </c>
      <c r="L14" s="194">
        <f>K14+L13</f>
        <v>6.6828703703703723E-2</v>
      </c>
      <c r="M14" s="185"/>
      <c r="N14" s="161"/>
      <c r="O14" s="122"/>
    </row>
    <row r="15" spans="1:18" s="3" customFormat="1" ht="30" customHeight="1">
      <c r="A15" s="129"/>
      <c r="B15" s="130"/>
      <c r="C15" s="131"/>
      <c r="D15" s="131"/>
      <c r="E15" s="131"/>
      <c r="F15" s="70">
        <f>AVERAGE(F8:F11)</f>
        <v>40.707500000000003</v>
      </c>
      <c r="G15" s="82">
        <f>AVERAGE(G8:G11)</f>
        <v>41.659829259576902</v>
      </c>
      <c r="H15" s="132" t="s">
        <v>98</v>
      </c>
      <c r="I15" s="83">
        <f>AVERAGE(I8:I11)</f>
        <v>0.95232925957689929</v>
      </c>
      <c r="J15" s="131"/>
      <c r="K15" s="131"/>
      <c r="L15" s="131"/>
      <c r="M15" s="50"/>
      <c r="N15" s="50"/>
    </row>
    <row r="16" spans="1:18" ht="27.75" customHeight="1">
      <c r="A16" s="51"/>
      <c r="B16" s="51"/>
      <c r="C16" s="51"/>
      <c r="D16" s="52"/>
      <c r="E16" s="53"/>
      <c r="F16" s="54">
        <f>AVERAGE(F12:F14)</f>
        <v>40.543333333333329</v>
      </c>
      <c r="G16" s="55">
        <f>AVERAGE(G12:G14)</f>
        <v>41.026871334740804</v>
      </c>
      <c r="H16" s="133" t="s">
        <v>100</v>
      </c>
      <c r="I16" s="56">
        <f>AVERAGE(I12:I14)</f>
        <v>0.48353800140746966</v>
      </c>
      <c r="J16" s="53"/>
      <c r="K16" s="53"/>
      <c r="L16" s="53"/>
      <c r="M16" s="50"/>
      <c r="N16" s="50"/>
    </row>
    <row r="17" spans="1:14" ht="30" customHeight="1" thickBot="1">
      <c r="A17" s="57"/>
      <c r="B17" s="57"/>
      <c r="C17" s="57"/>
      <c r="D17" s="53"/>
      <c r="E17" s="53"/>
      <c r="F17" s="58">
        <f>AVERAGE(F8:F14)</f>
        <v>40.637142857142855</v>
      </c>
      <c r="G17" s="59">
        <f>AVERAGE(C20:H86)</f>
        <v>41.491821862348161</v>
      </c>
      <c r="H17" s="60"/>
      <c r="I17" s="61">
        <f>AVERAGE(I8:I14)</f>
        <v>0.75141872036142943</v>
      </c>
      <c r="J17" s="53"/>
      <c r="K17" s="53"/>
      <c r="L17" s="53"/>
      <c r="M17" s="57"/>
      <c r="N17" s="57"/>
    </row>
    <row r="19" spans="1:14" ht="15.75" thickBot="1">
      <c r="C19" s="62" t="str">
        <f>B8</f>
        <v>Лихошерст Алексей</v>
      </c>
      <c r="D19" s="62" t="str">
        <f>B9</f>
        <v>Лихошерст Алексей</v>
      </c>
      <c r="E19" s="62" t="str">
        <f>B11</f>
        <v>Лихошерст Алексей</v>
      </c>
      <c r="F19" s="62" t="str">
        <f>B12</f>
        <v>Загорулько Иван</v>
      </c>
      <c r="G19" s="62" t="str">
        <f>B13</f>
        <v>Загорулько Иван</v>
      </c>
      <c r="H19" s="62" t="str">
        <f>B14</f>
        <v>Загорулько Иван</v>
      </c>
      <c r="I19" s="18"/>
    </row>
    <row r="20" spans="1:14">
      <c r="B20" s="1">
        <v>1</v>
      </c>
      <c r="C20" s="63">
        <v>44.82</v>
      </c>
      <c r="D20" s="64">
        <v>44.2</v>
      </c>
      <c r="E20" s="64">
        <v>44</v>
      </c>
      <c r="F20" s="64">
        <v>42.25</v>
      </c>
      <c r="G20" s="64">
        <v>42.89</v>
      </c>
      <c r="H20" s="64">
        <v>41.99</v>
      </c>
      <c r="I20" s="197"/>
      <c r="J20" s="198"/>
      <c r="K20" s="195"/>
      <c r="M20" s="2"/>
      <c r="N20" s="2"/>
    </row>
    <row r="21" spans="1:14">
      <c r="B21" s="1">
        <v>2</v>
      </c>
      <c r="C21" s="65">
        <v>43.42</v>
      </c>
      <c r="D21" s="66">
        <v>41.67</v>
      </c>
      <c r="E21" s="66">
        <v>41.52</v>
      </c>
      <c r="F21" s="66">
        <v>41.66</v>
      </c>
      <c r="G21" s="66">
        <v>41.47</v>
      </c>
      <c r="H21" s="66">
        <v>40.729999999999997</v>
      </c>
      <c r="I21" s="195"/>
      <c r="J21" s="199"/>
      <c r="K21" s="195"/>
      <c r="M21" s="3"/>
      <c r="N21" s="3"/>
    </row>
    <row r="22" spans="1:14">
      <c r="B22" s="1">
        <v>3</v>
      </c>
      <c r="C22" s="65">
        <v>46.29</v>
      </c>
      <c r="D22" s="66">
        <v>41.02</v>
      </c>
      <c r="E22" s="66">
        <v>41.23</v>
      </c>
      <c r="F22" s="66">
        <v>40.75</v>
      </c>
      <c r="G22" s="66">
        <v>42.15</v>
      </c>
      <c r="H22" s="66">
        <v>40.58</v>
      </c>
      <c r="I22" s="195"/>
      <c r="J22" s="199"/>
      <c r="K22" s="195"/>
      <c r="M22" s="3"/>
      <c r="N22" s="3"/>
    </row>
    <row r="23" spans="1:14">
      <c r="B23" s="1">
        <v>4</v>
      </c>
      <c r="C23" s="65">
        <v>43.18</v>
      </c>
      <c r="D23" s="66">
        <v>42.59</v>
      </c>
      <c r="E23" s="66">
        <v>41.62</v>
      </c>
      <c r="F23" s="66">
        <v>40.869999999999997</v>
      </c>
      <c r="G23" s="66">
        <v>41.63</v>
      </c>
      <c r="H23" s="66">
        <v>40.36</v>
      </c>
      <c r="I23" s="195"/>
      <c r="J23" s="199"/>
      <c r="K23" s="195"/>
      <c r="M23" s="3"/>
      <c r="N23" s="3"/>
    </row>
    <row r="24" spans="1:14">
      <c r="B24" s="1">
        <v>5</v>
      </c>
      <c r="C24" s="65">
        <v>43.05</v>
      </c>
      <c r="D24" s="66">
        <v>43.02</v>
      </c>
      <c r="E24" s="66">
        <v>40.94</v>
      </c>
      <c r="F24" s="66">
        <v>40.79</v>
      </c>
      <c r="G24" s="66">
        <v>41.34</v>
      </c>
      <c r="H24" s="66">
        <v>40.57</v>
      </c>
      <c r="I24" s="195"/>
      <c r="J24" s="199"/>
      <c r="K24" s="195"/>
    </row>
    <row r="25" spans="1:14">
      <c r="B25" s="1">
        <v>6</v>
      </c>
      <c r="C25" s="65">
        <v>44.09</v>
      </c>
      <c r="D25" s="66">
        <v>41.7</v>
      </c>
      <c r="E25" s="66">
        <v>40.99</v>
      </c>
      <c r="F25" s="66">
        <v>40.65</v>
      </c>
      <c r="G25" s="66">
        <v>41.71</v>
      </c>
      <c r="H25" s="66">
        <v>40.53</v>
      </c>
      <c r="I25" s="195"/>
      <c r="J25" s="199"/>
      <c r="K25" s="195"/>
    </row>
    <row r="26" spans="1:14">
      <c r="B26" s="1">
        <v>7</v>
      </c>
      <c r="C26" s="65">
        <v>46.23</v>
      </c>
      <c r="D26" s="405">
        <v>113.86</v>
      </c>
      <c r="E26" s="66">
        <v>40.700000000000003</v>
      </c>
      <c r="F26" s="66">
        <v>41.17</v>
      </c>
      <c r="G26" s="66">
        <v>41.3</v>
      </c>
      <c r="H26" s="66">
        <v>40.9</v>
      </c>
      <c r="I26" s="195"/>
      <c r="J26" s="199"/>
      <c r="K26" s="195"/>
    </row>
    <row r="27" spans="1:14">
      <c r="B27" s="1">
        <v>8</v>
      </c>
      <c r="C27" s="65">
        <v>43.2</v>
      </c>
      <c r="D27" s="66">
        <v>42.4</v>
      </c>
      <c r="E27" s="66">
        <v>40.78</v>
      </c>
      <c r="F27" s="66">
        <v>40.700000000000003</v>
      </c>
      <c r="G27" s="66">
        <v>42.14</v>
      </c>
      <c r="H27" s="66">
        <v>40.85</v>
      </c>
      <c r="I27" s="195"/>
      <c r="J27" s="199"/>
      <c r="K27" s="195"/>
    </row>
    <row r="28" spans="1:14">
      <c r="B28" s="1">
        <v>9</v>
      </c>
      <c r="C28" s="80">
        <v>42.72</v>
      </c>
      <c r="D28" s="66">
        <v>41.43</v>
      </c>
      <c r="E28" s="66">
        <v>40.74</v>
      </c>
      <c r="F28" s="66">
        <v>40.99</v>
      </c>
      <c r="G28" s="66">
        <v>42.29</v>
      </c>
      <c r="H28" s="66">
        <v>40.380000000000003</v>
      </c>
      <c r="I28" s="195"/>
      <c r="J28" s="199"/>
      <c r="K28" s="195"/>
    </row>
    <row r="29" spans="1:14">
      <c r="B29" s="1">
        <v>10</v>
      </c>
      <c r="C29" s="65">
        <v>42.74</v>
      </c>
      <c r="D29" s="66">
        <v>41.42</v>
      </c>
      <c r="E29" s="66">
        <v>40.98</v>
      </c>
      <c r="F29" s="66">
        <v>40.99</v>
      </c>
      <c r="G29" s="66">
        <v>41.05</v>
      </c>
      <c r="H29" s="66">
        <v>40.67</v>
      </c>
      <c r="I29" s="195"/>
      <c r="J29" s="199"/>
      <c r="K29" s="195"/>
    </row>
    <row r="30" spans="1:14">
      <c r="B30" s="1">
        <v>11</v>
      </c>
      <c r="C30" s="65">
        <v>43.1</v>
      </c>
      <c r="D30" s="66">
        <v>41.25</v>
      </c>
      <c r="E30" s="66">
        <v>41.81</v>
      </c>
      <c r="F30" s="66">
        <v>40.51</v>
      </c>
      <c r="G30" s="66">
        <v>41.42</v>
      </c>
      <c r="H30" s="66">
        <v>40.64</v>
      </c>
      <c r="I30" s="195"/>
      <c r="J30" s="199"/>
      <c r="K30" s="195"/>
    </row>
    <row r="31" spans="1:14">
      <c r="B31" s="1">
        <v>12</v>
      </c>
      <c r="C31" s="65">
        <v>42.67</v>
      </c>
      <c r="D31" s="66">
        <v>40.85</v>
      </c>
      <c r="E31" s="66">
        <v>40.76</v>
      </c>
      <c r="F31" s="66">
        <v>40.68</v>
      </c>
      <c r="G31" s="66">
        <v>41.37</v>
      </c>
      <c r="H31" s="66">
        <v>40.700000000000003</v>
      </c>
      <c r="I31" s="195"/>
      <c r="J31" s="199"/>
      <c r="K31" s="195"/>
    </row>
    <row r="32" spans="1:14">
      <c r="B32" s="1">
        <v>13</v>
      </c>
      <c r="C32" s="65">
        <v>42.75</v>
      </c>
      <c r="D32" s="66">
        <v>40.82</v>
      </c>
      <c r="E32" s="66">
        <v>40.83</v>
      </c>
      <c r="F32" s="66">
        <v>40.67</v>
      </c>
      <c r="G32" s="66">
        <v>42.25</v>
      </c>
      <c r="H32" s="66">
        <v>40.450000000000003</v>
      </c>
      <c r="I32" s="195"/>
      <c r="J32" s="199"/>
      <c r="K32" s="196"/>
      <c r="L32" s="1"/>
    </row>
    <row r="33" spans="2:12">
      <c r="B33" s="1">
        <v>14</v>
      </c>
      <c r="C33" s="69">
        <v>41.91</v>
      </c>
      <c r="D33" s="66">
        <v>40.78</v>
      </c>
      <c r="E33" s="66">
        <v>40.630000000000003</v>
      </c>
      <c r="F33" s="66">
        <v>41.6</v>
      </c>
      <c r="G33" s="66">
        <v>44.59</v>
      </c>
      <c r="H33" s="66">
        <v>41.92</v>
      </c>
      <c r="I33" s="195"/>
      <c r="J33" s="199"/>
      <c r="K33" s="196"/>
      <c r="L33" s="1"/>
    </row>
    <row r="34" spans="2:12">
      <c r="B34" s="1">
        <v>15</v>
      </c>
      <c r="C34" s="65">
        <v>42.27</v>
      </c>
      <c r="D34" s="66">
        <v>40.78</v>
      </c>
      <c r="E34" s="66">
        <v>40.96</v>
      </c>
      <c r="F34" s="66">
        <v>40.72</v>
      </c>
      <c r="G34" s="66">
        <v>41.73</v>
      </c>
      <c r="H34" s="66">
        <v>40.58</v>
      </c>
      <c r="I34" s="195"/>
      <c r="J34" s="199"/>
      <c r="K34" s="196"/>
      <c r="L34" s="1"/>
    </row>
    <row r="35" spans="2:12">
      <c r="B35" s="1">
        <v>16</v>
      </c>
      <c r="C35" s="65">
        <v>42.94</v>
      </c>
      <c r="D35" s="86">
        <v>41.43</v>
      </c>
      <c r="E35" s="66">
        <v>41.87</v>
      </c>
      <c r="F35" s="66">
        <v>40.590000000000003</v>
      </c>
      <c r="G35" s="66">
        <v>41.4</v>
      </c>
      <c r="H35" s="66">
        <v>40.520000000000003</v>
      </c>
      <c r="I35" s="195"/>
      <c r="J35" s="199"/>
      <c r="K35" s="196"/>
      <c r="L35" s="1"/>
    </row>
    <row r="36" spans="2:12">
      <c r="B36" s="1">
        <v>17</v>
      </c>
      <c r="C36" s="65">
        <v>42.61</v>
      </c>
      <c r="D36" s="66">
        <v>40.950000000000003</v>
      </c>
      <c r="E36" s="66">
        <v>40.83</v>
      </c>
      <c r="F36" s="66">
        <v>40.82</v>
      </c>
      <c r="G36" s="66">
        <v>41.77</v>
      </c>
      <c r="H36" s="66">
        <v>40.49</v>
      </c>
      <c r="I36" s="195"/>
      <c r="J36" s="199"/>
      <c r="K36" s="196"/>
      <c r="L36" s="1"/>
    </row>
    <row r="37" spans="2:12">
      <c r="B37" s="1">
        <v>18</v>
      </c>
      <c r="C37" s="65">
        <v>41.68</v>
      </c>
      <c r="D37" s="66">
        <v>40.520000000000003</v>
      </c>
      <c r="E37" s="66">
        <v>40.74</v>
      </c>
      <c r="F37" s="66">
        <v>41.69</v>
      </c>
      <c r="G37" s="66">
        <v>41.38</v>
      </c>
      <c r="H37" s="66">
        <v>40.53</v>
      </c>
      <c r="I37" s="195"/>
      <c r="J37" s="199"/>
      <c r="K37" s="196"/>
      <c r="L37" s="1"/>
    </row>
    <row r="38" spans="2:12">
      <c r="B38" s="1">
        <v>19</v>
      </c>
      <c r="C38" s="65">
        <v>42.33</v>
      </c>
      <c r="D38" s="66">
        <v>40.51</v>
      </c>
      <c r="E38" s="66">
        <v>40.79</v>
      </c>
      <c r="F38" s="66">
        <v>40.69</v>
      </c>
      <c r="G38" s="66">
        <v>41.33</v>
      </c>
      <c r="H38" s="66">
        <v>40.409999999999997</v>
      </c>
      <c r="I38" s="195"/>
      <c r="J38" s="199"/>
      <c r="K38" s="196"/>
      <c r="L38" s="1"/>
    </row>
    <row r="39" spans="2:12">
      <c r="B39" s="1">
        <v>20</v>
      </c>
      <c r="C39" s="65">
        <v>41.75</v>
      </c>
      <c r="D39" s="66">
        <v>40.479999999999997</v>
      </c>
      <c r="E39" s="66">
        <v>41.07</v>
      </c>
      <c r="F39" s="66">
        <v>40.54</v>
      </c>
      <c r="G39" s="66">
        <v>41.51</v>
      </c>
      <c r="H39" s="66">
        <v>40.700000000000003</v>
      </c>
      <c r="I39" s="195"/>
      <c r="J39" s="199"/>
      <c r="K39" s="196"/>
      <c r="L39" s="1"/>
    </row>
    <row r="40" spans="2:12">
      <c r="B40" s="1">
        <v>21</v>
      </c>
      <c r="C40" s="65">
        <v>41.51</v>
      </c>
      <c r="D40" s="66">
        <v>40.42</v>
      </c>
      <c r="E40" s="66"/>
      <c r="F40" s="66">
        <v>40.590000000000003</v>
      </c>
      <c r="G40" s="66">
        <v>42.44</v>
      </c>
      <c r="H40" s="66">
        <v>40.51</v>
      </c>
      <c r="I40" s="195"/>
      <c r="J40" s="199"/>
      <c r="K40" s="196"/>
      <c r="L40" s="1"/>
    </row>
    <row r="41" spans="2:12">
      <c r="B41" s="1">
        <v>22</v>
      </c>
      <c r="C41" s="65">
        <v>41.12</v>
      </c>
      <c r="D41" s="66">
        <v>40.51</v>
      </c>
      <c r="E41" s="66"/>
      <c r="F41" s="66">
        <v>40.83</v>
      </c>
      <c r="G41" s="66">
        <v>41.1</v>
      </c>
      <c r="H41" s="66">
        <v>40.96</v>
      </c>
      <c r="I41" s="195"/>
      <c r="J41" s="199"/>
      <c r="K41" s="196"/>
      <c r="L41" s="1"/>
    </row>
    <row r="42" spans="2:12">
      <c r="B42" s="1">
        <v>23</v>
      </c>
      <c r="C42" s="65">
        <v>41.61</v>
      </c>
      <c r="D42" s="66">
        <v>41.03</v>
      </c>
      <c r="E42" s="66"/>
      <c r="F42" s="66">
        <v>40.72</v>
      </c>
      <c r="G42" s="66">
        <v>41.64</v>
      </c>
      <c r="H42" s="66">
        <v>40.67</v>
      </c>
      <c r="I42" s="195"/>
      <c r="J42" s="199"/>
      <c r="K42" s="196"/>
      <c r="L42" s="1"/>
    </row>
    <row r="43" spans="2:12">
      <c r="B43" s="1">
        <v>24</v>
      </c>
      <c r="C43" s="65">
        <v>41.18</v>
      </c>
      <c r="D43" s="66">
        <v>40.68</v>
      </c>
      <c r="E43" s="66"/>
      <c r="F43" s="66">
        <v>40.44</v>
      </c>
      <c r="G43" s="66">
        <v>43.3</v>
      </c>
      <c r="H43" s="66">
        <v>40.57</v>
      </c>
      <c r="I43" s="195"/>
      <c r="J43" s="199"/>
      <c r="K43" s="196"/>
      <c r="L43" s="1"/>
    </row>
    <row r="44" spans="2:12">
      <c r="B44" s="1">
        <v>25</v>
      </c>
      <c r="C44" s="65">
        <v>41.34</v>
      </c>
      <c r="D44" s="66">
        <v>41.81</v>
      </c>
      <c r="E44" s="66"/>
      <c r="F44" s="66">
        <v>42.08</v>
      </c>
      <c r="G44" s="66">
        <v>41.45</v>
      </c>
      <c r="H44" s="66">
        <v>40.729999999999997</v>
      </c>
      <c r="I44" s="195"/>
      <c r="J44" s="199"/>
      <c r="K44" s="196"/>
      <c r="L44" s="1"/>
    </row>
    <row r="45" spans="2:12">
      <c r="B45" s="1">
        <v>26</v>
      </c>
      <c r="C45" s="65">
        <v>41.11</v>
      </c>
      <c r="D45" s="66">
        <v>40.630000000000003</v>
      </c>
      <c r="E45" s="66"/>
      <c r="F45" s="66">
        <v>41.24</v>
      </c>
      <c r="G45" s="66">
        <v>41.25</v>
      </c>
      <c r="H45" s="66">
        <v>40.880000000000003</v>
      </c>
      <c r="I45" s="195"/>
      <c r="J45" s="199"/>
      <c r="K45" s="196"/>
      <c r="L45" s="1"/>
    </row>
    <row r="46" spans="2:12">
      <c r="B46" s="1">
        <v>27</v>
      </c>
      <c r="C46" s="65">
        <v>41.19</v>
      </c>
      <c r="D46" s="66">
        <v>40.74</v>
      </c>
      <c r="E46" s="66"/>
      <c r="F46" s="66">
        <v>40.729999999999997</v>
      </c>
      <c r="G46" s="66">
        <v>41.19</v>
      </c>
      <c r="H46" s="66">
        <v>40.880000000000003</v>
      </c>
      <c r="I46" s="195"/>
      <c r="J46" s="199"/>
      <c r="K46" s="196"/>
      <c r="L46" s="1"/>
    </row>
    <row r="47" spans="2:12">
      <c r="B47" s="1">
        <v>28</v>
      </c>
      <c r="C47" s="65">
        <v>41.14</v>
      </c>
      <c r="D47" s="66">
        <v>40.75</v>
      </c>
      <c r="E47" s="66"/>
      <c r="F47" s="66">
        <v>40.42</v>
      </c>
      <c r="G47" s="66">
        <v>41.16</v>
      </c>
      <c r="H47" s="66">
        <v>40.840000000000003</v>
      </c>
      <c r="I47" s="195"/>
      <c r="J47" s="199"/>
      <c r="K47" s="196"/>
      <c r="L47" s="1"/>
    </row>
    <row r="48" spans="2:12">
      <c r="B48" s="1">
        <v>29</v>
      </c>
      <c r="C48" s="65">
        <v>41.04</v>
      </c>
      <c r="D48" s="66">
        <v>40.450000000000003</v>
      </c>
      <c r="E48" s="66"/>
      <c r="F48" s="66">
        <v>40.96</v>
      </c>
      <c r="G48" s="66">
        <v>41.94</v>
      </c>
      <c r="H48" s="66">
        <v>40.96</v>
      </c>
      <c r="I48" s="195"/>
      <c r="J48" s="199"/>
      <c r="K48" s="196"/>
      <c r="L48" s="1"/>
    </row>
    <row r="49" spans="2:12">
      <c r="B49" s="1">
        <v>30</v>
      </c>
      <c r="C49" s="65">
        <v>41</v>
      </c>
      <c r="D49" s="66">
        <v>41.04</v>
      </c>
      <c r="E49" s="66"/>
      <c r="F49" s="66">
        <v>40.97</v>
      </c>
      <c r="G49" s="66">
        <v>41.13</v>
      </c>
      <c r="H49" s="66"/>
      <c r="I49" s="195"/>
      <c r="J49" s="199"/>
      <c r="K49" s="196"/>
      <c r="L49" s="1"/>
    </row>
    <row r="50" spans="2:12">
      <c r="B50" s="1">
        <v>31</v>
      </c>
      <c r="C50" s="65">
        <v>40.96</v>
      </c>
      <c r="D50" s="66">
        <v>40.229999999999997</v>
      </c>
      <c r="E50" s="66"/>
      <c r="F50" s="66">
        <v>40.6</v>
      </c>
      <c r="G50" s="66">
        <v>41.04</v>
      </c>
      <c r="H50" s="66"/>
      <c r="I50" s="195"/>
      <c r="J50" s="199"/>
      <c r="K50" s="196"/>
      <c r="L50" s="1"/>
    </row>
    <row r="51" spans="2:12">
      <c r="B51" s="1">
        <v>32</v>
      </c>
      <c r="C51" s="65">
        <v>41.06</v>
      </c>
      <c r="D51" s="66">
        <v>40.65</v>
      </c>
      <c r="E51" s="66"/>
      <c r="F51" s="66">
        <v>40.520000000000003</v>
      </c>
      <c r="G51" s="66">
        <v>41.19</v>
      </c>
      <c r="H51" s="66"/>
      <c r="I51" s="195"/>
      <c r="J51" s="199"/>
      <c r="K51" s="196"/>
      <c r="L51" s="1"/>
    </row>
    <row r="52" spans="2:12">
      <c r="B52" s="1">
        <v>33</v>
      </c>
      <c r="C52" s="65">
        <v>41.02</v>
      </c>
      <c r="D52" s="66">
        <v>40.49</v>
      </c>
      <c r="E52" s="66"/>
      <c r="F52" s="66">
        <v>40.35</v>
      </c>
      <c r="G52" s="66">
        <v>41.27</v>
      </c>
      <c r="H52" s="66"/>
      <c r="I52" s="195"/>
      <c r="J52" s="199"/>
      <c r="K52" s="196"/>
      <c r="L52" s="1"/>
    </row>
    <row r="53" spans="2:12">
      <c r="B53" s="1">
        <v>34</v>
      </c>
      <c r="C53" s="65"/>
      <c r="D53" s="66">
        <v>40.369999999999997</v>
      </c>
      <c r="E53" s="66"/>
      <c r="F53" s="66">
        <v>40.229999999999997</v>
      </c>
      <c r="G53" s="66">
        <v>41.47</v>
      </c>
      <c r="H53" s="66"/>
      <c r="I53" s="195"/>
      <c r="J53" s="199"/>
      <c r="K53" s="196"/>
      <c r="L53" s="1"/>
    </row>
    <row r="54" spans="2:12">
      <c r="B54" s="1">
        <v>35</v>
      </c>
      <c r="C54" s="65"/>
      <c r="D54" s="66">
        <v>40.520000000000003</v>
      </c>
      <c r="E54" s="66"/>
      <c r="F54" s="66">
        <v>40.33</v>
      </c>
      <c r="G54" s="66">
        <v>41.38</v>
      </c>
      <c r="H54" s="66"/>
      <c r="I54" s="195"/>
      <c r="J54" s="199"/>
      <c r="K54" s="196"/>
      <c r="L54" s="1"/>
    </row>
    <row r="55" spans="2:12">
      <c r="B55" s="1">
        <v>36</v>
      </c>
      <c r="C55" s="65"/>
      <c r="D55" s="66">
        <v>40.49</v>
      </c>
      <c r="E55" s="66"/>
      <c r="F55" s="66">
        <v>40.97</v>
      </c>
      <c r="G55" s="66">
        <v>41.99</v>
      </c>
      <c r="H55" s="66"/>
      <c r="I55" s="195"/>
      <c r="J55" s="199"/>
      <c r="K55" s="196"/>
      <c r="L55" s="1"/>
    </row>
    <row r="56" spans="2:12">
      <c r="B56" s="1">
        <v>37</v>
      </c>
      <c r="C56" s="65"/>
      <c r="D56" s="66">
        <v>40.479999999999997</v>
      </c>
      <c r="E56" s="66"/>
      <c r="F56" s="66">
        <v>40.4</v>
      </c>
      <c r="G56" s="66">
        <v>41.39</v>
      </c>
      <c r="H56" s="66"/>
      <c r="I56" s="195"/>
      <c r="J56" s="199"/>
      <c r="K56" s="196"/>
      <c r="L56" s="1"/>
    </row>
    <row r="57" spans="2:12">
      <c r="B57" s="1">
        <v>38</v>
      </c>
      <c r="C57" s="65"/>
      <c r="D57" s="66">
        <v>40.369999999999997</v>
      </c>
      <c r="E57" s="66"/>
      <c r="F57" s="66">
        <v>40.479999999999997</v>
      </c>
      <c r="G57" s="66">
        <v>41.29</v>
      </c>
      <c r="H57" s="66"/>
      <c r="I57" s="195"/>
      <c r="J57" s="199"/>
      <c r="K57" s="196"/>
      <c r="L57" s="1"/>
    </row>
    <row r="58" spans="2:12">
      <c r="B58" s="1">
        <v>39</v>
      </c>
      <c r="C58" s="65"/>
      <c r="D58" s="66">
        <v>40.47</v>
      </c>
      <c r="E58" s="66"/>
      <c r="F58" s="66">
        <v>40.36</v>
      </c>
      <c r="G58" s="66">
        <v>41.21</v>
      </c>
      <c r="H58" s="66"/>
      <c r="I58" s="195"/>
      <c r="J58" s="199"/>
      <c r="K58" s="196"/>
      <c r="L58" s="1"/>
    </row>
    <row r="59" spans="2:12">
      <c r="B59" s="1">
        <v>40</v>
      </c>
      <c r="C59" s="65"/>
      <c r="D59" s="66">
        <v>40.36</v>
      </c>
      <c r="E59" s="66"/>
      <c r="F59" s="66">
        <v>40.51</v>
      </c>
      <c r="G59" s="66">
        <v>41.44</v>
      </c>
      <c r="H59" s="66"/>
      <c r="I59" s="195"/>
      <c r="J59" s="199"/>
      <c r="K59" s="196"/>
      <c r="L59" s="1"/>
    </row>
    <row r="60" spans="2:12">
      <c r="B60" s="1">
        <v>41</v>
      </c>
      <c r="C60" s="65"/>
      <c r="D60" s="66">
        <v>40.450000000000003</v>
      </c>
      <c r="E60" s="66"/>
      <c r="F60" s="66">
        <v>40.51</v>
      </c>
      <c r="G60" s="66">
        <v>41.14</v>
      </c>
      <c r="H60" s="66"/>
      <c r="I60" s="195"/>
      <c r="J60" s="199"/>
      <c r="K60" s="196"/>
      <c r="L60" s="1"/>
    </row>
    <row r="61" spans="2:12">
      <c r="B61" s="1">
        <v>42</v>
      </c>
      <c r="C61" s="65"/>
      <c r="D61" s="66">
        <v>40.22</v>
      </c>
      <c r="E61" s="66"/>
      <c r="F61" s="66">
        <v>40.4</v>
      </c>
      <c r="G61" s="66">
        <v>41.19</v>
      </c>
      <c r="H61" s="66"/>
      <c r="I61" s="195"/>
      <c r="J61" s="199"/>
      <c r="K61" s="196"/>
      <c r="L61" s="1"/>
    </row>
    <row r="62" spans="2:12">
      <c r="B62" s="1">
        <v>43</v>
      </c>
      <c r="C62" s="65"/>
      <c r="D62" s="66">
        <v>40.46</v>
      </c>
      <c r="E62" s="66"/>
      <c r="F62" s="66">
        <v>40.36</v>
      </c>
      <c r="G62" s="66">
        <v>41.59</v>
      </c>
      <c r="H62" s="66"/>
      <c r="I62" s="195"/>
      <c r="J62" s="199"/>
      <c r="K62" s="196"/>
      <c r="L62" s="1"/>
    </row>
    <row r="63" spans="2:12">
      <c r="B63" s="1">
        <v>44</v>
      </c>
      <c r="C63" s="65"/>
      <c r="D63" s="66">
        <v>40.270000000000003</v>
      </c>
      <c r="E63" s="66"/>
      <c r="F63" s="66">
        <v>40.47</v>
      </c>
      <c r="G63" s="66">
        <v>41.07</v>
      </c>
      <c r="H63" s="66"/>
      <c r="I63" s="195"/>
      <c r="J63" s="199"/>
      <c r="K63" s="196"/>
      <c r="L63" s="1"/>
    </row>
    <row r="64" spans="2:12">
      <c r="B64" s="1">
        <v>45</v>
      </c>
      <c r="C64" s="65"/>
      <c r="D64" s="66">
        <v>40.29</v>
      </c>
      <c r="E64" s="66"/>
      <c r="F64" s="66">
        <v>40.36</v>
      </c>
      <c r="G64" s="66">
        <v>41.19</v>
      </c>
      <c r="H64" s="66"/>
      <c r="I64" s="195"/>
      <c r="J64" s="199"/>
      <c r="K64" s="196"/>
      <c r="L64" s="1"/>
    </row>
    <row r="65" spans="2:12">
      <c r="B65" s="1">
        <v>46</v>
      </c>
      <c r="C65" s="65"/>
      <c r="D65" s="66">
        <v>41.17</v>
      </c>
      <c r="E65" s="66"/>
      <c r="F65" s="66">
        <v>40.31</v>
      </c>
      <c r="G65" s="66">
        <v>41.34</v>
      </c>
      <c r="H65" s="66"/>
      <c r="I65" s="195"/>
      <c r="J65" s="199"/>
      <c r="K65" s="196"/>
      <c r="L65" s="1"/>
    </row>
    <row r="66" spans="2:12">
      <c r="B66" s="1">
        <v>47</v>
      </c>
      <c r="C66" s="65"/>
      <c r="D66" s="66">
        <v>40.32</v>
      </c>
      <c r="E66" s="66"/>
      <c r="F66" s="66">
        <v>40.409999999999997</v>
      </c>
      <c r="G66" s="66">
        <v>42.41</v>
      </c>
      <c r="H66" s="66"/>
      <c r="I66" s="195"/>
      <c r="J66" s="199"/>
      <c r="K66" s="196"/>
      <c r="L66" s="1"/>
    </row>
    <row r="67" spans="2:12">
      <c r="B67" s="1">
        <v>48</v>
      </c>
      <c r="C67" s="65"/>
      <c r="D67" s="66">
        <v>41.15</v>
      </c>
      <c r="E67" s="66"/>
      <c r="F67" s="66">
        <v>40.85</v>
      </c>
      <c r="G67" s="66">
        <v>41.44</v>
      </c>
      <c r="H67" s="66"/>
      <c r="I67" s="195"/>
      <c r="J67" s="199"/>
      <c r="K67" s="196"/>
      <c r="L67" s="1"/>
    </row>
    <row r="68" spans="2:12">
      <c r="B68" s="1">
        <v>49</v>
      </c>
      <c r="C68" s="65"/>
      <c r="D68" s="66">
        <v>40.22</v>
      </c>
      <c r="E68" s="66"/>
      <c r="F68" s="66">
        <v>40.380000000000003</v>
      </c>
      <c r="G68" s="66">
        <v>41.28</v>
      </c>
      <c r="H68" s="66"/>
      <c r="I68" s="195"/>
      <c r="J68" s="199"/>
      <c r="K68" s="196"/>
      <c r="L68" s="1"/>
    </row>
    <row r="69" spans="2:12">
      <c r="B69" s="1">
        <v>50</v>
      </c>
      <c r="C69" s="65"/>
      <c r="D69" s="66">
        <v>40.26</v>
      </c>
      <c r="E69" s="66"/>
      <c r="F69" s="66">
        <v>40.35</v>
      </c>
      <c r="G69" s="66"/>
      <c r="H69" s="66"/>
      <c r="I69" s="195"/>
      <c r="J69" s="199"/>
      <c r="K69" s="196"/>
      <c r="L69" s="1"/>
    </row>
    <row r="70" spans="2:12">
      <c r="B70" s="1">
        <v>51</v>
      </c>
      <c r="C70" s="65"/>
      <c r="D70" s="66">
        <v>40.299999999999997</v>
      </c>
      <c r="E70" s="66"/>
      <c r="F70" s="66">
        <v>40.549999999999997</v>
      </c>
      <c r="G70" s="66"/>
      <c r="H70" s="66"/>
      <c r="I70" s="195"/>
      <c r="J70" s="199"/>
      <c r="K70" s="196"/>
      <c r="L70" s="1"/>
    </row>
    <row r="71" spans="2:12">
      <c r="B71" s="1">
        <v>52</v>
      </c>
      <c r="C71" s="65"/>
      <c r="D71" s="66">
        <v>40.53</v>
      </c>
      <c r="E71" s="66"/>
      <c r="F71" s="66">
        <v>40.54</v>
      </c>
      <c r="G71" s="66"/>
      <c r="H71" s="66"/>
      <c r="I71" s="195"/>
      <c r="J71" s="199"/>
      <c r="K71" s="196"/>
      <c r="L71" s="1"/>
    </row>
    <row r="72" spans="2:12">
      <c r="B72" s="1">
        <v>53</v>
      </c>
      <c r="C72" s="65"/>
      <c r="D72" s="66">
        <v>40.450000000000003</v>
      </c>
      <c r="E72" s="66"/>
      <c r="F72" s="66">
        <v>40.380000000000003</v>
      </c>
      <c r="G72" s="66"/>
      <c r="H72" s="66"/>
      <c r="I72" s="195"/>
      <c r="J72" s="199"/>
      <c r="K72" s="196"/>
      <c r="L72" s="1"/>
    </row>
    <row r="73" spans="2:12">
      <c r="B73" s="1">
        <v>54</v>
      </c>
      <c r="C73" s="65"/>
      <c r="D73" s="66">
        <v>40.880000000000003</v>
      </c>
      <c r="E73" s="66"/>
      <c r="F73" s="66">
        <v>40.49</v>
      </c>
      <c r="G73" s="66"/>
      <c r="H73" s="66"/>
      <c r="I73" s="195"/>
      <c r="J73" s="199"/>
      <c r="K73" s="196"/>
      <c r="L73" s="1"/>
    </row>
    <row r="74" spans="2:12">
      <c r="B74" s="1">
        <v>55</v>
      </c>
      <c r="C74" s="65"/>
      <c r="D74" s="66">
        <v>40.520000000000003</v>
      </c>
      <c r="E74" s="66"/>
      <c r="F74" s="66">
        <v>40.32</v>
      </c>
      <c r="G74" s="66"/>
      <c r="H74" s="66"/>
      <c r="I74" s="195"/>
      <c r="J74" s="199"/>
      <c r="K74" s="196"/>
      <c r="L74" s="1"/>
    </row>
    <row r="75" spans="2:12">
      <c r="B75" s="1">
        <v>56</v>
      </c>
      <c r="C75" s="65"/>
      <c r="D75" s="66">
        <v>40.4</v>
      </c>
      <c r="E75" s="66"/>
      <c r="F75" s="66">
        <v>40.24</v>
      </c>
      <c r="G75" s="66"/>
      <c r="H75" s="66"/>
      <c r="I75" s="195"/>
      <c r="J75" s="199"/>
      <c r="K75" s="196"/>
      <c r="L75" s="1"/>
    </row>
    <row r="76" spans="2:12">
      <c r="B76" s="1">
        <v>57</v>
      </c>
      <c r="C76" s="127"/>
      <c r="D76" s="66">
        <v>40.880000000000003</v>
      </c>
      <c r="E76" s="66"/>
      <c r="F76" s="66"/>
      <c r="G76" s="66"/>
      <c r="H76" s="66"/>
      <c r="I76" s="195"/>
      <c r="J76" s="199"/>
      <c r="K76" s="196"/>
      <c r="L76" s="1"/>
    </row>
    <row r="77" spans="2:12">
      <c r="B77" s="1">
        <v>58</v>
      </c>
      <c r="C77" s="200"/>
      <c r="D77" s="195">
        <v>40.69</v>
      </c>
      <c r="E77" s="195"/>
      <c r="F77" s="195"/>
      <c r="G77" s="195"/>
      <c r="H77" s="195"/>
      <c r="I77" s="195"/>
      <c r="J77" s="199"/>
      <c r="K77" s="196"/>
      <c r="L77" s="1"/>
    </row>
    <row r="78" spans="2:12">
      <c r="B78" s="1">
        <v>59</v>
      </c>
      <c r="C78" s="200"/>
      <c r="D78" s="195">
        <v>40.270000000000003</v>
      </c>
      <c r="E78" s="195"/>
      <c r="F78" s="195"/>
      <c r="G78" s="195"/>
      <c r="H78" s="195"/>
      <c r="I78" s="195"/>
      <c r="J78" s="199"/>
      <c r="K78" s="195"/>
    </row>
    <row r="79" spans="2:12">
      <c r="B79" s="1">
        <v>60</v>
      </c>
      <c r="C79" s="200"/>
      <c r="D79" s="195">
        <v>40.64</v>
      </c>
      <c r="E79" s="195"/>
      <c r="F79" s="195"/>
      <c r="G79" s="195"/>
      <c r="H79" s="195"/>
      <c r="I79" s="195"/>
      <c r="J79" s="199"/>
      <c r="K79" s="195"/>
    </row>
    <row r="80" spans="2:12">
      <c r="B80" s="1">
        <v>61</v>
      </c>
      <c r="C80" s="200"/>
      <c r="D80" s="195"/>
      <c r="E80" s="195"/>
      <c r="F80" s="195"/>
      <c r="G80" s="195"/>
      <c r="H80" s="195"/>
      <c r="I80" s="195"/>
      <c r="J80" s="199"/>
      <c r="K80" s="195"/>
    </row>
    <row r="81" spans="1:16">
      <c r="B81" s="1">
        <v>62</v>
      </c>
      <c r="C81" s="200"/>
      <c r="D81" s="195"/>
      <c r="E81" s="195"/>
      <c r="F81" s="195"/>
      <c r="G81" s="195"/>
      <c r="H81" s="195"/>
      <c r="I81" s="195"/>
      <c r="J81" s="199"/>
      <c r="K81" s="195"/>
    </row>
    <row r="82" spans="1:16" s="2" customFormat="1" ht="15.75" thickBot="1">
      <c r="A82" s="1"/>
      <c r="B82" s="1">
        <v>63</v>
      </c>
      <c r="C82" s="201"/>
      <c r="D82" s="202"/>
      <c r="E82" s="202"/>
      <c r="F82" s="202"/>
      <c r="G82" s="202"/>
      <c r="H82" s="202"/>
      <c r="I82" s="202"/>
      <c r="J82" s="203"/>
      <c r="K82" s="195"/>
      <c r="M82" s="1"/>
      <c r="N82" s="1"/>
      <c r="O82" s="1"/>
      <c r="P82" s="1"/>
    </row>
    <row r="83" spans="1:16" s="2" customFormat="1">
      <c r="A83" s="1"/>
      <c r="B83" s="1">
        <v>64</v>
      </c>
      <c r="C83" s="1"/>
      <c r="M83" s="1"/>
      <c r="N83" s="1"/>
      <c r="O83" s="1"/>
      <c r="P83" s="1"/>
    </row>
  </sheetData>
  <mergeCells count="19">
    <mergeCell ref="A9:A10"/>
    <mergeCell ref="E9:E10"/>
    <mergeCell ref="O9:R12"/>
    <mergeCell ref="N9:N10"/>
    <mergeCell ref="M9:M10"/>
    <mergeCell ref="L9:L10"/>
    <mergeCell ref="K9:K10"/>
    <mergeCell ref="J9:J10"/>
    <mergeCell ref="B9:B10"/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Общие результаты</vt:lpstr>
      <vt:lpstr>Регистрация</vt:lpstr>
      <vt:lpstr>K44</vt:lpstr>
      <vt:lpstr>NFS Kozaks</vt:lpstr>
      <vt:lpstr>Huricane Racing Team Ukraine</vt:lpstr>
      <vt:lpstr>MST</vt:lpstr>
      <vt:lpstr>Fortuna Racing</vt:lpstr>
      <vt:lpstr>NSJ</vt:lpstr>
      <vt:lpstr>Flash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2019-04-20T07:17:50Z</cp:lastPrinted>
  <dcterms:created xsi:type="dcterms:W3CDTF">2006-09-16T00:00:00Z</dcterms:created>
  <dcterms:modified xsi:type="dcterms:W3CDTF">2019-05-04T21:07:53Z</dcterms:modified>
</cp:coreProperties>
</file>