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/>
  </bookViews>
  <sheets>
    <sheet name="Рейтинг" sheetId="4" r:id="rId1"/>
    <sheet name="Очки" sheetId="5" r:id="rId2"/>
    <sheet name="05.09" sheetId="32" r:id="rId3"/>
    <sheet name="форма (8)" sheetId="40" r:id="rId4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U21" i="32" l="1"/>
  <c r="U18" i="32"/>
  <c r="C34" i="40" l="1"/>
  <c r="W33" i="40"/>
  <c r="V33" i="40"/>
  <c r="S33" i="40"/>
  <c r="R33" i="40"/>
  <c r="O33" i="40"/>
  <c r="N33" i="40"/>
  <c r="W32" i="40"/>
  <c r="V32" i="40"/>
  <c r="S32" i="40"/>
  <c r="R32" i="40"/>
  <c r="O32" i="40"/>
  <c r="N32" i="40"/>
  <c r="W31" i="40"/>
  <c r="V31" i="40"/>
  <c r="S31" i="40"/>
  <c r="R31" i="40"/>
  <c r="O31" i="40"/>
  <c r="N31" i="40"/>
  <c r="W30" i="40"/>
  <c r="V30" i="40"/>
  <c r="S30" i="40"/>
  <c r="R30" i="40"/>
  <c r="O30" i="40"/>
  <c r="N30" i="40"/>
  <c r="W29" i="40"/>
  <c r="V29" i="40"/>
  <c r="S29" i="40"/>
  <c r="R29" i="40"/>
  <c r="O29" i="40"/>
  <c r="N29" i="40"/>
  <c r="W28" i="40"/>
  <c r="V28" i="40"/>
  <c r="S28" i="40"/>
  <c r="R28" i="40"/>
  <c r="O28" i="40"/>
  <c r="N28" i="40"/>
  <c r="W27" i="40"/>
  <c r="V27" i="40"/>
  <c r="S27" i="40"/>
  <c r="R27" i="40"/>
  <c r="O27" i="40"/>
  <c r="N27" i="40"/>
  <c r="W26" i="40"/>
  <c r="V26" i="40"/>
  <c r="S26" i="40"/>
  <c r="R26" i="40"/>
  <c r="O26" i="40"/>
  <c r="N26" i="40"/>
  <c r="W25" i="40"/>
  <c r="V25" i="40"/>
  <c r="S25" i="40"/>
  <c r="R25" i="40"/>
  <c r="O25" i="40"/>
  <c r="N25" i="40"/>
  <c r="W24" i="40"/>
  <c r="V24" i="40"/>
  <c r="S24" i="40"/>
  <c r="R24" i="40"/>
  <c r="O24" i="40"/>
  <c r="N24" i="40"/>
  <c r="W23" i="40"/>
  <c r="V23" i="40"/>
  <c r="S23" i="40"/>
  <c r="R23" i="40"/>
  <c r="O23" i="40"/>
  <c r="N23" i="40"/>
  <c r="W22" i="40"/>
  <c r="V22" i="40"/>
  <c r="S22" i="40"/>
  <c r="R22" i="40"/>
  <c r="O22" i="40"/>
  <c r="N22" i="40"/>
  <c r="W21" i="40"/>
  <c r="V21" i="40"/>
  <c r="S21" i="40"/>
  <c r="R21" i="40"/>
  <c r="O21" i="40"/>
  <c r="N21" i="40"/>
  <c r="W20" i="40"/>
  <c r="V20" i="40"/>
  <c r="S20" i="40"/>
  <c r="R20" i="40"/>
  <c r="O20" i="40"/>
  <c r="N20" i="40"/>
  <c r="W19" i="40"/>
  <c r="V19" i="40"/>
  <c r="S19" i="40"/>
  <c r="R19" i="40"/>
  <c r="O19" i="40"/>
  <c r="N19" i="40"/>
  <c r="W18" i="40"/>
  <c r="V18" i="40"/>
  <c r="S18" i="40"/>
  <c r="R18" i="40"/>
  <c r="O18" i="40"/>
  <c r="N18" i="40"/>
  <c r="W17" i="40"/>
  <c r="V17" i="40"/>
  <c r="S17" i="40"/>
  <c r="R17" i="40"/>
  <c r="O17" i="40"/>
  <c r="N17" i="40"/>
  <c r="W16" i="40"/>
  <c r="V16" i="40"/>
  <c r="S16" i="40"/>
  <c r="R16" i="40"/>
  <c r="O16" i="40"/>
  <c r="N16" i="40"/>
  <c r="W15" i="40"/>
  <c r="V15" i="40"/>
  <c r="S15" i="40"/>
  <c r="R15" i="40"/>
  <c r="O15" i="40"/>
  <c r="N15" i="40"/>
  <c r="W14" i="40"/>
  <c r="V14" i="40"/>
  <c r="S14" i="40"/>
  <c r="R14" i="40"/>
  <c r="O14" i="40"/>
  <c r="N14" i="40"/>
  <c r="W13" i="40"/>
  <c r="V13" i="40"/>
  <c r="S13" i="40"/>
  <c r="R13" i="40"/>
  <c r="O13" i="40"/>
  <c r="N13" i="40"/>
  <c r="W12" i="40"/>
  <c r="V12" i="40"/>
  <c r="S12" i="40"/>
  <c r="R12" i="40"/>
  <c r="O12" i="40"/>
  <c r="N12" i="40"/>
  <c r="W11" i="40"/>
  <c r="V11" i="40"/>
  <c r="S11" i="40"/>
  <c r="R11" i="40"/>
  <c r="O11" i="40"/>
  <c r="N11" i="40"/>
  <c r="W10" i="40"/>
  <c r="V10" i="40"/>
  <c r="S10" i="40"/>
  <c r="R10" i="40"/>
  <c r="O10" i="40"/>
  <c r="N10" i="40"/>
  <c r="W9" i="40"/>
  <c r="V9" i="40"/>
  <c r="S9" i="40"/>
  <c r="R9" i="40"/>
  <c r="O9" i="40"/>
  <c r="N9" i="40"/>
  <c r="W8" i="40"/>
  <c r="V8" i="40"/>
  <c r="S8" i="40"/>
  <c r="R8" i="40"/>
  <c r="O8" i="40"/>
  <c r="N8" i="40"/>
  <c r="W7" i="40"/>
  <c r="V7" i="40"/>
  <c r="S7" i="40"/>
  <c r="R7" i="40"/>
  <c r="O7" i="40"/>
  <c r="N7" i="40"/>
  <c r="W6" i="40"/>
  <c r="V6" i="40"/>
  <c r="S6" i="40"/>
  <c r="R6" i="40"/>
  <c r="O6" i="40"/>
  <c r="N6" i="40"/>
  <c r="AA3" i="40"/>
  <c r="AB6" i="40" l="1"/>
  <c r="A6" i="40" s="1"/>
  <c r="AB8" i="40"/>
  <c r="A8" i="40" s="1"/>
  <c r="AB10" i="40"/>
  <c r="A10" i="40" s="1"/>
  <c r="AB11" i="40"/>
  <c r="A11" i="40" s="1"/>
  <c r="AB12" i="40"/>
  <c r="A12" i="40" s="1"/>
  <c r="AB13" i="40"/>
  <c r="A13" i="40" s="1"/>
  <c r="AB14" i="40"/>
  <c r="A14" i="40" s="1"/>
  <c r="AB15" i="40"/>
  <c r="A15" i="40" s="1"/>
  <c r="AB16" i="40"/>
  <c r="A16" i="40" s="1"/>
  <c r="AB17" i="40"/>
  <c r="A17" i="40" s="1"/>
  <c r="AB19" i="40"/>
  <c r="A19" i="40" s="1"/>
  <c r="AB20" i="40"/>
  <c r="A20" i="40" s="1"/>
  <c r="AB21" i="40"/>
  <c r="A21" i="40" s="1"/>
  <c r="AB23" i="40"/>
  <c r="A23" i="40" s="1"/>
  <c r="AB7" i="40"/>
  <c r="A7" i="40" s="1"/>
  <c r="AB9" i="40"/>
  <c r="A9" i="40" s="1"/>
  <c r="AB22" i="40"/>
  <c r="A22" i="40" s="1"/>
  <c r="AB18" i="40"/>
  <c r="A18" i="40" s="1"/>
  <c r="AB24" i="40"/>
  <c r="A24" i="40" s="1"/>
  <c r="AB25" i="40"/>
  <c r="A25" i="40" s="1"/>
  <c r="AB26" i="40"/>
  <c r="A26" i="40" s="1"/>
  <c r="AB32" i="40"/>
  <c r="A32" i="40" s="1"/>
  <c r="AB30" i="40"/>
  <c r="A30" i="40" s="1"/>
  <c r="AB29" i="40"/>
  <c r="A29" i="40" s="1"/>
  <c r="AB27" i="40"/>
  <c r="A27" i="40" s="1"/>
  <c r="AB31" i="40"/>
  <c r="A31" i="40" s="1"/>
  <c r="AB28" i="40"/>
  <c r="A28" i="40" s="1"/>
  <c r="AB33" i="40"/>
  <c r="A33" i="40" s="1"/>
  <c r="C44" i="32" l="1"/>
  <c r="V43" i="32" s="1"/>
  <c r="W43" i="32"/>
  <c r="S43" i="32"/>
  <c r="O43" i="32"/>
  <c r="W42" i="32"/>
  <c r="S42" i="32"/>
  <c r="O42" i="32"/>
  <c r="W41" i="32"/>
  <c r="S41" i="32"/>
  <c r="O41" i="32"/>
  <c r="W40" i="32"/>
  <c r="S40" i="32"/>
  <c r="O40" i="32"/>
  <c r="W39" i="32"/>
  <c r="S39" i="32"/>
  <c r="O39" i="32"/>
  <c r="W38" i="32"/>
  <c r="S38" i="32"/>
  <c r="O38" i="32"/>
  <c r="W37" i="32"/>
  <c r="S37" i="32"/>
  <c r="O37" i="32"/>
  <c r="W36" i="32"/>
  <c r="S36" i="32"/>
  <c r="O36" i="32"/>
  <c r="W11" i="32"/>
  <c r="S11" i="32"/>
  <c r="W10" i="32"/>
  <c r="O10" i="32"/>
  <c r="S15" i="32"/>
  <c r="O15" i="32"/>
  <c r="W24" i="32"/>
  <c r="S24" i="32"/>
  <c r="O24" i="32"/>
  <c r="O12" i="32"/>
  <c r="W19" i="32"/>
  <c r="S19" i="32"/>
  <c r="W17" i="32"/>
  <c r="O17" i="32"/>
  <c r="R9" i="32"/>
  <c r="W18" i="32"/>
  <c r="S18" i="32"/>
  <c r="W8" i="32"/>
  <c r="O8" i="32"/>
  <c r="W22" i="32"/>
  <c r="O22" i="32"/>
  <c r="N22" i="32"/>
  <c r="S35" i="32"/>
  <c r="O35" i="32"/>
  <c r="S16" i="32"/>
  <c r="W20" i="32"/>
  <c r="S20" i="32"/>
  <c r="O20" i="32"/>
  <c r="O13" i="32"/>
  <c r="O14" i="32"/>
  <c r="W23" i="32"/>
  <c r="S23" i="32"/>
  <c r="O23" i="32"/>
  <c r="AA3" i="32"/>
  <c r="O7" i="32" l="1"/>
  <c r="S8" i="32"/>
  <c r="O18" i="32"/>
  <c r="W9" i="32"/>
  <c r="S12" i="32"/>
  <c r="O11" i="32"/>
  <c r="N13" i="32"/>
  <c r="R13" i="32"/>
  <c r="N23" i="32"/>
  <c r="R23" i="32"/>
  <c r="V23" i="32"/>
  <c r="N14" i="32"/>
  <c r="R14" i="32"/>
  <c r="N20" i="32"/>
  <c r="R20" i="32"/>
  <c r="V20" i="32"/>
  <c r="N16" i="32"/>
  <c r="N35" i="32"/>
  <c r="V14" i="32"/>
  <c r="V13" i="32"/>
  <c r="R16" i="32"/>
  <c r="V16" i="32"/>
  <c r="N21" i="32"/>
  <c r="R35" i="32"/>
  <c r="V35" i="32"/>
  <c r="S21" i="32"/>
  <c r="S14" i="32"/>
  <c r="W14" i="32"/>
  <c r="S13" i="32"/>
  <c r="W13" i="32"/>
  <c r="O16" i="32"/>
  <c r="W16" i="32"/>
  <c r="W35" i="32"/>
  <c r="O21" i="32"/>
  <c r="O6" i="32"/>
  <c r="R21" i="32"/>
  <c r="W21" i="32"/>
  <c r="S6" i="32"/>
  <c r="R22" i="32"/>
  <c r="V21" i="32"/>
  <c r="N6" i="32"/>
  <c r="R6" i="32"/>
  <c r="V6" i="32"/>
  <c r="V22" i="32"/>
  <c r="N7" i="32"/>
  <c r="S7" i="32"/>
  <c r="W6" i="32"/>
  <c r="S22" i="32"/>
  <c r="W7" i="32"/>
  <c r="V17" i="32"/>
  <c r="N19" i="32"/>
  <c r="R7" i="32"/>
  <c r="V7" i="32"/>
  <c r="N8" i="32"/>
  <c r="R8" i="32"/>
  <c r="V8" i="32"/>
  <c r="N18" i="32"/>
  <c r="R18" i="32"/>
  <c r="V18" i="32"/>
  <c r="N9" i="32"/>
  <c r="V9" i="32"/>
  <c r="N17" i="32"/>
  <c r="R17" i="32"/>
  <c r="R19" i="32"/>
  <c r="O9" i="32"/>
  <c r="S9" i="32"/>
  <c r="S17" i="32"/>
  <c r="O19" i="32"/>
  <c r="W12" i="32"/>
  <c r="W15" i="32"/>
  <c r="S10" i="32"/>
  <c r="V19" i="32"/>
  <c r="N12" i="32"/>
  <c r="R12" i="32"/>
  <c r="V12" i="32"/>
  <c r="N24" i="32"/>
  <c r="R24" i="32"/>
  <c r="V24" i="32"/>
  <c r="N15" i="32"/>
  <c r="R15" i="32"/>
  <c r="V15" i="32"/>
  <c r="N10" i="32"/>
  <c r="R10" i="32"/>
  <c r="V10" i="32"/>
  <c r="N11" i="32"/>
  <c r="R11" i="32"/>
  <c r="V11" i="32"/>
  <c r="N36" i="32"/>
  <c r="R36" i="32"/>
  <c r="V36" i="32"/>
  <c r="N37" i="32"/>
  <c r="R37" i="32"/>
  <c r="V37" i="32"/>
  <c r="N38" i="32"/>
  <c r="R38" i="32"/>
  <c r="V38" i="32"/>
  <c r="N39" i="32"/>
  <c r="R39" i="32"/>
  <c r="V39" i="32"/>
  <c r="N40" i="32"/>
  <c r="R40" i="32"/>
  <c r="V40" i="32"/>
  <c r="N41" i="32"/>
  <c r="R41" i="32"/>
  <c r="V41" i="32"/>
  <c r="N42" i="32"/>
  <c r="R42" i="32"/>
  <c r="V42" i="32"/>
  <c r="N43" i="32"/>
  <c r="R43" i="32"/>
  <c r="AB23" i="32" l="1"/>
  <c r="AB20" i="32"/>
  <c r="AB14" i="32"/>
  <c r="AB21" i="32"/>
  <c r="AB7" i="32"/>
  <c r="AB18" i="32"/>
  <c r="AB6" i="32"/>
  <c r="AB8" i="32"/>
  <c r="AB16" i="32"/>
  <c r="AB13" i="32"/>
  <c r="AB22" i="32"/>
  <c r="AB35" i="32"/>
  <c r="AB17" i="32"/>
  <c r="AB9" i="32"/>
  <c r="AB19" i="32"/>
  <c r="AB41" i="32"/>
  <c r="AB39" i="32"/>
  <c r="AB37" i="32"/>
  <c r="AB11" i="32"/>
  <c r="AB15" i="32"/>
  <c r="AB12" i="32"/>
  <c r="AB36" i="32"/>
  <c r="AB38" i="32"/>
  <c r="AB10" i="32"/>
  <c r="AB40" i="32"/>
  <c r="AB24" i="32"/>
  <c r="AB43" i="32"/>
  <c r="AB42" i="32"/>
  <c r="A42" i="32" l="1"/>
  <c r="A12" i="32"/>
  <c r="A35" i="32"/>
  <c r="A19" i="32"/>
  <c r="A11" i="32"/>
  <c r="A40" i="32"/>
  <c r="A18" i="32"/>
  <c r="A23" i="32"/>
  <c r="A13" i="32"/>
  <c r="A41" i="32"/>
  <c r="A22" i="32"/>
  <c r="A15" i="32"/>
  <c r="A8" i="32"/>
  <c r="A7" i="32"/>
  <c r="A17" i="32"/>
  <c r="A24" i="32"/>
  <c r="A21" i="32"/>
  <c r="A39" i="32"/>
  <c r="A43" i="32"/>
  <c r="A14" i="32"/>
  <c r="A20" i="32"/>
  <c r="A37" i="32"/>
  <c r="A10" i="32"/>
  <c r="A36" i="32"/>
  <c r="A16" i="32"/>
  <c r="A9" i="32"/>
  <c r="A6" i="32"/>
  <c r="A38" i="32"/>
  <c r="J47" i="4"/>
  <c r="J48" i="4"/>
  <c r="J49" i="4"/>
  <c r="L49" i="4" s="1"/>
  <c r="N49" i="4" s="1"/>
  <c r="J50" i="4"/>
  <c r="L50" i="4" s="1"/>
  <c r="N50" i="4" s="1"/>
  <c r="J51" i="4"/>
  <c r="J52" i="4"/>
  <c r="J53" i="4"/>
  <c r="H47" i="4"/>
  <c r="H48" i="4"/>
  <c r="H49" i="4"/>
  <c r="H50" i="4"/>
  <c r="H51" i="4"/>
  <c r="H52" i="4"/>
  <c r="H53" i="4"/>
  <c r="F44" i="4"/>
  <c r="H44" i="4" s="1"/>
  <c r="J44" i="4" s="1"/>
  <c r="F46" i="4"/>
  <c r="H46" i="4" s="1"/>
  <c r="J46" i="4" s="1"/>
  <c r="F47" i="4"/>
  <c r="F48" i="4"/>
  <c r="F49" i="4"/>
  <c r="F50" i="4"/>
  <c r="F51" i="4"/>
  <c r="F52" i="4"/>
  <c r="D8" i="4"/>
  <c r="D23" i="4"/>
  <c r="D42" i="4"/>
  <c r="F42" i="4" s="1"/>
  <c r="H42" i="4" s="1"/>
  <c r="J42" i="4" s="1"/>
  <c r="D43" i="4"/>
  <c r="F43" i="4" s="1"/>
  <c r="H43" i="4" s="1"/>
  <c r="J43" i="4" s="1"/>
  <c r="D44" i="4"/>
  <c r="D45" i="4"/>
  <c r="F45" i="4" s="1"/>
  <c r="H45" i="4" s="1"/>
  <c r="J45" i="4" s="1"/>
  <c r="D46" i="4"/>
  <c r="D47" i="4"/>
  <c r="D48" i="4"/>
  <c r="D49" i="4"/>
  <c r="D50" i="4"/>
  <c r="D51" i="4"/>
  <c r="D52" i="4"/>
  <c r="D53" i="4"/>
  <c r="D41" i="4"/>
  <c r="F41" i="4" s="1"/>
  <c r="H41" i="4" s="1"/>
  <c r="J41" i="4" s="1"/>
  <c r="D18" i="4"/>
  <c r="D14" i="4"/>
  <c r="D24" i="4"/>
  <c r="D28" i="4"/>
  <c r="D31" i="4"/>
  <c r="D27" i="4"/>
  <c r="D25" i="4"/>
  <c r="D13" i="4"/>
  <c r="D30" i="4"/>
  <c r="F30" i="4" s="1"/>
  <c r="D15" i="4"/>
  <c r="D19" i="4"/>
  <c r="D26" i="4"/>
  <c r="F28" i="4" l="1"/>
  <c r="H28" i="4" s="1"/>
  <c r="L42" i="4"/>
  <c r="N42" i="4" s="1"/>
  <c r="L43" i="4"/>
  <c r="N43" i="4" s="1"/>
  <c r="L45" i="4" l="1"/>
  <c r="N45" i="4" s="1"/>
  <c r="F31" i="4" l="1"/>
  <c r="H31" i="4" s="1"/>
  <c r="J31" i="4" s="1"/>
  <c r="D35" i="4"/>
  <c r="F35" i="4" s="1"/>
  <c r="D5" i="4"/>
  <c r="F53" i="4"/>
  <c r="L46" i="4"/>
  <c r="D17" i="4"/>
  <c r="D33" i="4"/>
  <c r="D40" i="4"/>
  <c r="D36" i="4"/>
  <c r="D6" i="4"/>
  <c r="D9" i="4"/>
  <c r="D32" i="4"/>
  <c r="D29" i="4"/>
  <c r="D10" i="4"/>
  <c r="D11" i="4"/>
  <c r="F11" i="4" s="1"/>
  <c r="D12" i="4"/>
  <c r="D37" i="4"/>
  <c r="F17" i="4" l="1"/>
  <c r="F18" i="4"/>
  <c r="H17" i="4"/>
  <c r="F29" i="4"/>
  <c r="F9" i="4"/>
  <c r="H35" i="4" s="1"/>
  <c r="J35" i="4" s="1"/>
  <c r="F37" i="4"/>
  <c r="D24" i="5"/>
  <c r="H37" i="4" l="1"/>
  <c r="F40" i="4" l="1"/>
  <c r="F32" i="4"/>
  <c r="H29" i="4" s="1"/>
  <c r="F15" i="4"/>
  <c r="F13" i="4"/>
  <c r="L52" i="4"/>
  <c r="N52" i="4" s="1"/>
  <c r="P52" i="4" s="1"/>
  <c r="F25" i="4"/>
  <c r="H30" i="4" l="1"/>
  <c r="J30" i="4" s="1"/>
  <c r="L53" i="4"/>
  <c r="N53" i="4" s="1"/>
  <c r="P53" i="4" s="1"/>
  <c r="H40" i="4"/>
  <c r="J40" i="4" s="1"/>
  <c r="L40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34" i="4"/>
  <c r="D16" i="4"/>
  <c r="F16" i="4" s="1"/>
  <c r="H32" i="4" s="1"/>
  <c r="J32" i="4" s="1"/>
  <c r="D38" i="4"/>
  <c r="T22" i="5"/>
  <c r="X22" i="5"/>
  <c r="X23" i="5" s="1"/>
  <c r="P22" i="5"/>
  <c r="P23" i="5" s="1"/>
  <c r="P24" i="5" s="1"/>
  <c r="P25" i="5" s="1"/>
  <c r="P26" i="5" s="1"/>
  <c r="D39" i="4"/>
  <c r="F39" i="4" s="1"/>
  <c r="H39" i="4" s="1"/>
  <c r="D7" i="4"/>
  <c r="F7" i="4" s="1"/>
  <c r="F36" i="4"/>
  <c r="D22" i="4"/>
  <c r="F22" i="4" s="1"/>
  <c r="H22" i="4" s="1"/>
  <c r="J22" i="4" s="1"/>
  <c r="D21" i="4"/>
  <c r="D20" i="4"/>
  <c r="F21" i="4" s="1"/>
  <c r="H21" i="4" s="1"/>
  <c r="J21" i="4" s="1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P50" i="4"/>
  <c r="R50" i="4" s="1"/>
  <c r="P49" i="4"/>
  <c r="R49" i="4" s="1"/>
  <c r="A52" i="4"/>
  <c r="P42" i="4"/>
  <c r="R52" i="4" s="1"/>
  <c r="F6" i="4" l="1"/>
  <c r="J37" i="4"/>
  <c r="F10" i="4"/>
  <c r="F19" i="4"/>
  <c r="F20" i="4"/>
  <c r="F38" i="4"/>
  <c r="L30" i="4"/>
  <c r="N30" i="4" s="1"/>
  <c r="P30" i="4" s="1"/>
  <c r="H36" i="4"/>
  <c r="J36" i="4" s="1"/>
  <c r="F8" i="4"/>
  <c r="L47" i="4"/>
  <c r="L48" i="4"/>
  <c r="N48" i="4" s="1"/>
  <c r="P48" i="4" s="1"/>
  <c r="F34" i="4"/>
  <c r="F12" i="4"/>
  <c r="F14" i="4"/>
  <c r="H25" i="4" s="1"/>
  <c r="F24" i="4"/>
  <c r="H9" i="4" s="1"/>
  <c r="F27" i="4"/>
  <c r="F26" i="4"/>
  <c r="F5" i="4"/>
  <c r="F33" i="4"/>
  <c r="H15" i="4" s="1"/>
  <c r="L51" i="4"/>
  <c r="N51" i="4" s="1"/>
  <c r="P51" i="4" s="1"/>
  <c r="R51" i="4" s="1"/>
  <c r="T51" i="4" s="1"/>
  <c r="F23" i="4"/>
  <c r="T49" i="4"/>
  <c r="V49" i="4" s="1"/>
  <c r="P43" i="4"/>
  <c r="R53" i="4" s="1"/>
  <c r="P56" i="4"/>
  <c r="R56" i="4" s="1"/>
  <c r="T50" i="4"/>
  <c r="U23" i="5"/>
  <c r="S23" i="5"/>
  <c r="N46" i="4"/>
  <c r="P46" i="4" s="1"/>
  <c r="R46" i="4" s="1"/>
  <c r="T46" i="4" s="1"/>
  <c r="P54" i="4"/>
  <c r="W23" i="5"/>
  <c r="W24" i="5" s="1"/>
  <c r="P27" i="5"/>
  <c r="P28" i="5" s="1"/>
  <c r="P29" i="5" s="1"/>
  <c r="V23" i="5"/>
  <c r="T23" i="5"/>
  <c r="T24" i="5"/>
  <c r="R23" i="5"/>
  <c r="S24" i="5"/>
  <c r="Q23" i="5"/>
  <c r="H34" i="4" l="1"/>
  <c r="J34" i="4" s="1"/>
  <c r="H27" i="4"/>
  <c r="J27" i="4" s="1"/>
  <c r="H16" i="4"/>
  <c r="H38" i="4"/>
  <c r="J38" i="4" s="1"/>
  <c r="L32" i="4" s="1"/>
  <c r="N32" i="4" s="1"/>
  <c r="H13" i="4"/>
  <c r="H19" i="4"/>
  <c r="J9" i="4" s="1"/>
  <c r="H33" i="4"/>
  <c r="J33" i="4" s="1"/>
  <c r="H24" i="4"/>
  <c r="H8" i="4"/>
  <c r="H11" i="4"/>
  <c r="J25" i="4" s="1"/>
  <c r="R48" i="4"/>
  <c r="T48" i="4" s="1"/>
  <c r="N40" i="4"/>
  <c r="P40" i="4" s="1"/>
  <c r="N47" i="4"/>
  <c r="P47" i="4" s="1"/>
  <c r="R47" i="4" s="1"/>
  <c r="H5" i="4"/>
  <c r="H23" i="4"/>
  <c r="L21" i="4"/>
  <c r="L36" i="4"/>
  <c r="H7" i="4"/>
  <c r="H12" i="4"/>
  <c r="J12" i="4" s="1"/>
  <c r="H6" i="4"/>
  <c r="H14" i="4"/>
  <c r="J14" i="4" s="1"/>
  <c r="H18" i="4"/>
  <c r="L31" i="4"/>
  <c r="J24" i="4"/>
  <c r="L44" i="4"/>
  <c r="L22" i="4"/>
  <c r="J15" i="4"/>
  <c r="H26" i="4"/>
  <c r="H10" i="4"/>
  <c r="H20" i="4"/>
  <c r="T53" i="4"/>
  <c r="T56" i="4"/>
  <c r="V24" i="5"/>
  <c r="R43" i="4"/>
  <c r="U24" i="5"/>
  <c r="R54" i="4"/>
  <c r="S25" i="5"/>
  <c r="S26" i="5" s="1"/>
  <c r="Q24" i="5"/>
  <c r="P30" i="5"/>
  <c r="P31" i="5" s="1"/>
  <c r="R24" i="5"/>
  <c r="T25" i="5"/>
  <c r="L15" i="4" l="1"/>
  <c r="L33" i="4"/>
  <c r="J5" i="4"/>
  <c r="N36" i="4"/>
  <c r="P36" i="4" s="1"/>
  <c r="J11" i="4"/>
  <c r="L11" i="4" s="1"/>
  <c r="J13" i="4"/>
  <c r="L13" i="4" s="1"/>
  <c r="J8" i="4"/>
  <c r="J28" i="4"/>
  <c r="J20" i="4"/>
  <c r="L20" i="4" s="1"/>
  <c r="J17" i="4"/>
  <c r="L28" i="4" s="1"/>
  <c r="J18" i="4"/>
  <c r="L18" i="4" s="1"/>
  <c r="J39" i="4"/>
  <c r="L35" i="4" s="1"/>
  <c r="J16" i="4"/>
  <c r="L34" i="4" s="1"/>
  <c r="J6" i="4"/>
  <c r="J29" i="4"/>
  <c r="L16" i="4" s="1"/>
  <c r="V48" i="4"/>
  <c r="V53" i="4"/>
  <c r="J19" i="4"/>
  <c r="N44" i="4"/>
  <c r="P44" i="4" s="1"/>
  <c r="N22" i="4"/>
  <c r="J26" i="4"/>
  <c r="L38" i="4" s="1"/>
  <c r="L41" i="4"/>
  <c r="N41" i="4" s="1"/>
  <c r="J7" i="4"/>
  <c r="L7" i="4" s="1"/>
  <c r="L37" i="4"/>
  <c r="L29" i="4"/>
  <c r="Q25" i="5"/>
  <c r="N34" i="4"/>
  <c r="L9" i="4"/>
  <c r="J10" i="4"/>
  <c r="J23" i="4"/>
  <c r="L23" i="4" s="1"/>
  <c r="R25" i="5"/>
  <c r="V56" i="4"/>
  <c r="T52" i="4"/>
  <c r="V52" i="4" s="1"/>
  <c r="T54" i="4"/>
  <c r="T47" i="4"/>
  <c r="V46" i="4" s="1"/>
  <c r="U25" i="5"/>
  <c r="V25" i="5"/>
  <c r="R26" i="5"/>
  <c r="Q26" i="5"/>
  <c r="Q27" i="5" s="1"/>
  <c r="S27" i="5"/>
  <c r="S28" i="5" s="1"/>
  <c r="T26" i="5"/>
  <c r="N28" i="4" l="1"/>
  <c r="N37" i="4"/>
  <c r="L39" i="4"/>
  <c r="L8" i="4"/>
  <c r="N8" i="4" s="1"/>
  <c r="L5" i="4"/>
  <c r="L19" i="4"/>
  <c r="N33" i="4"/>
  <c r="N35" i="4"/>
  <c r="L14" i="4"/>
  <c r="N9" i="4" s="1"/>
  <c r="L17" i="4"/>
  <c r="N17" i="4" s="1"/>
  <c r="L12" i="4"/>
  <c r="N13" i="4" s="1"/>
  <c r="N7" i="4"/>
  <c r="L10" i="4"/>
  <c r="N10" i="4" s="1"/>
  <c r="P45" i="4"/>
  <c r="P41" i="4"/>
  <c r="N29" i="4"/>
  <c r="N31" i="4"/>
  <c r="N20" i="4"/>
  <c r="L6" i="4"/>
  <c r="N5" i="4" s="1"/>
  <c r="L27" i="4"/>
  <c r="N23" i="4" s="1"/>
  <c r="L25" i="4"/>
  <c r="L24" i="4"/>
  <c r="L26" i="4"/>
  <c r="U26" i="5"/>
  <c r="V47" i="4"/>
  <c r="V50" i="4"/>
  <c r="V51" i="4"/>
  <c r="V54" i="4"/>
  <c r="T27" i="5"/>
  <c r="R27" i="5"/>
  <c r="Q28" i="5"/>
  <c r="Q29" i="5" s="1"/>
  <c r="Q30" i="5" s="1"/>
  <c r="N19" i="4" l="1"/>
  <c r="N26" i="4"/>
  <c r="P9" i="4"/>
  <c r="P35" i="4"/>
  <c r="P29" i="4"/>
  <c r="P33" i="4"/>
  <c r="R33" i="4" s="1"/>
  <c r="P10" i="4"/>
  <c r="P7" i="4"/>
  <c r="N6" i="4"/>
  <c r="P5" i="4" s="1"/>
  <c r="R5" i="4" s="1"/>
  <c r="T5" i="4" s="1"/>
  <c r="V5" i="4" s="1"/>
  <c r="N38" i="4"/>
  <c r="P38" i="4" s="1"/>
  <c r="N39" i="4"/>
  <c r="P39" i="4" s="1"/>
  <c r="R39" i="4" s="1"/>
  <c r="N12" i="4"/>
  <c r="P12" i="4" s="1"/>
  <c r="N25" i="4"/>
  <c r="P25" i="4" s="1"/>
  <c r="N27" i="4"/>
  <c r="N11" i="4"/>
  <c r="P11" i="4" s="1"/>
  <c r="N16" i="4"/>
  <c r="P34" i="4" s="1"/>
  <c r="N24" i="4"/>
  <c r="N18" i="4"/>
  <c r="P37" i="4" s="1"/>
  <c r="N15" i="4"/>
  <c r="P23" i="4"/>
  <c r="P8" i="4"/>
  <c r="R42" i="4"/>
  <c r="R45" i="4"/>
  <c r="R44" i="4"/>
  <c r="T43" i="4" s="1"/>
  <c r="P32" i="4"/>
  <c r="R29" i="4" s="1"/>
  <c r="T29" i="4" s="1"/>
  <c r="V29" i="4" s="1"/>
  <c r="P31" i="4"/>
  <c r="R35" i="4" s="1"/>
  <c r="P17" i="4"/>
  <c r="R10" i="4" s="1"/>
  <c r="P26" i="4"/>
  <c r="P28" i="4"/>
  <c r="N21" i="4"/>
  <c r="N14" i="4"/>
  <c r="R25" i="4"/>
  <c r="T25" i="4" s="1"/>
  <c r="P13" i="4"/>
  <c r="R30" i="4" s="1"/>
  <c r="R28" i="5"/>
  <c r="R23" i="4" l="1"/>
  <c r="R12" i="4"/>
  <c r="T12" i="4" s="1"/>
  <c r="R11" i="4"/>
  <c r="T11" i="4" s="1"/>
  <c r="V11" i="4" s="1"/>
  <c r="R37" i="4"/>
  <c r="R26" i="4"/>
  <c r="R34" i="4"/>
  <c r="T34" i="4" s="1"/>
  <c r="R8" i="4"/>
  <c r="R31" i="4"/>
  <c r="R38" i="4"/>
  <c r="P16" i="4"/>
  <c r="R36" i="4" s="1"/>
  <c r="P18" i="4"/>
  <c r="P19" i="4"/>
  <c r="R9" i="4"/>
  <c r="T9" i="4" s="1"/>
  <c r="V9" i="4" s="1"/>
  <c r="P15" i="4"/>
  <c r="R15" i="4" s="1"/>
  <c r="P6" i="4"/>
  <c r="R7" i="4" s="1"/>
  <c r="T7" i="4" s="1"/>
  <c r="V7" i="4" s="1"/>
  <c r="P24" i="4"/>
  <c r="R13" i="4" s="1"/>
  <c r="P27" i="4"/>
  <c r="P22" i="4"/>
  <c r="P14" i="4"/>
  <c r="R40" i="4" s="1"/>
  <c r="T30" i="4"/>
  <c r="V25" i="4"/>
  <c r="T44" i="4"/>
  <c r="V43" i="4" s="1"/>
  <c r="T35" i="4"/>
  <c r="T45" i="4"/>
  <c r="T33" i="4"/>
  <c r="T23" i="4"/>
  <c r="T39" i="4"/>
  <c r="T42" i="4"/>
  <c r="P20" i="4"/>
  <c r="R32" i="4" s="1"/>
  <c r="P21" i="4"/>
  <c r="R18" i="4" s="1"/>
  <c r="R28" i="4"/>
  <c r="R41" i="4"/>
  <c r="R29" i="5"/>
  <c r="A53" i="4"/>
  <c r="A54" i="4" s="1"/>
  <c r="A55" i="4" s="1"/>
  <c r="A56" i="4" s="1"/>
  <c r="A57" i="4" s="1"/>
  <c r="A58" i="4" s="1"/>
  <c r="A59" i="4" s="1"/>
  <c r="R16" i="4" l="1"/>
  <c r="T8" i="4"/>
  <c r="T37" i="4"/>
  <c r="R21" i="4"/>
  <c r="R22" i="4"/>
  <c r="T22" i="4" s="1"/>
  <c r="R20" i="4"/>
  <c r="T20" i="4" s="1"/>
  <c r="V20" i="4" s="1"/>
  <c r="T38" i="4"/>
  <c r="V37" i="4" s="1"/>
  <c r="R24" i="4"/>
  <c r="T24" i="4" s="1"/>
  <c r="R27" i="4"/>
  <c r="T27" i="4" s="1"/>
  <c r="V27" i="4" s="1"/>
  <c r="T15" i="4"/>
  <c r="V38" i="4"/>
  <c r="R6" i="4"/>
  <c r="T31" i="4" s="1"/>
  <c r="V12" i="4" s="1"/>
  <c r="R19" i="4"/>
  <c r="R14" i="4"/>
  <c r="T14" i="4" s="1"/>
  <c r="V14" i="4" s="1"/>
  <c r="T13" i="4"/>
  <c r="V23" i="4"/>
  <c r="R17" i="4"/>
  <c r="T17" i="4" s="1"/>
  <c r="V17" i="4" s="1"/>
  <c r="V39" i="4"/>
  <c r="V44" i="4"/>
  <c r="T32" i="4"/>
  <c r="V33" i="4"/>
  <c r="T36" i="4"/>
  <c r="V36" i="4" s="1"/>
  <c r="V45" i="4"/>
  <c r="V34" i="4"/>
  <c r="V35" i="4"/>
  <c r="V24" i="4"/>
  <c r="V42" i="4"/>
  <c r="T26" i="4"/>
  <c r="V26" i="4" s="1"/>
  <c r="T28" i="4"/>
  <c r="V28" i="4" s="1"/>
  <c r="T21" i="4"/>
  <c r="V21" i="4" s="1"/>
  <c r="T41" i="4"/>
  <c r="T19" i="4"/>
  <c r="V19" i="4" s="1"/>
  <c r="T18" i="4"/>
  <c r="T16" i="4"/>
  <c r="V22" i="4" s="1"/>
  <c r="V8" i="4"/>
  <c r="V30" i="4"/>
  <c r="T40" i="4"/>
  <c r="T10" i="4"/>
  <c r="T6" i="4" l="1"/>
  <c r="V6" i="4" s="1"/>
  <c r="V31" i="4"/>
  <c r="V32" i="4"/>
  <c r="V10" i="4"/>
  <c r="V13" i="4"/>
  <c r="V41" i="4"/>
  <c r="V16" i="4"/>
  <c r="V40" i="4"/>
  <c r="V15" i="4"/>
  <c r="V18" i="4"/>
  <c r="A5" i="4" l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</calcChain>
</file>

<file path=xl/sharedStrings.xml><?xml version="1.0" encoding="utf-8"?>
<sst xmlns="http://schemas.openxmlformats.org/spreadsheetml/2006/main" count="173" uniqueCount="67">
  <si>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</si>
  <si>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</si>
  <si>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</si>
  <si>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</si>
  <si>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</si>
  <si>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</si>
  <si>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</si>
  <si>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</si>
  <si>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</si>
  <si>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</si>
  <si>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</si>
  <si>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</si>
  <si>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</si>
  <si>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</si>
  <si>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</si>
  <si>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</si>
  <si>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</si>
  <si>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</si>
  <si>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</si>
  <si>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</si>
  <si>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</si>
  <si>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</si>
  <si>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</si>
  <si>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</si>
  <si>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</si>
  <si>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</si>
  <si>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</si>
  <si>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</si>
  <si>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</si>
  <si>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</si>
  <si>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</si>
  <si>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</si>
  <si>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</si>
  <si>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</si>
  <si>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</si>
  <si>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</si>
  <si>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</si>
  <si>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</si>
  <si>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</si>
  <si>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</si>
  <si>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</si>
  <si>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</si>
  <si>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Наум / Vintoniv Ivan</t>
  </si>
  <si>
    <t>Стоцкий Андрей / Stotskiy Andriy</t>
  </si>
  <si>
    <t>Ткаченко Антон / Tkachenko Anton</t>
  </si>
  <si>
    <t>Манило Денис / Manilo Denis</t>
  </si>
  <si>
    <t>28 человек</t>
  </si>
  <si>
    <t>I</t>
  </si>
  <si>
    <t>II</t>
  </si>
  <si>
    <t>III</t>
  </si>
  <si>
    <t>III гр</t>
  </si>
  <si>
    <t>Петушков Андрей/Petuskov Andrey</t>
  </si>
  <si>
    <t>Гаврилюк Олег/Gavriliuk Oleg</t>
  </si>
  <si>
    <t>Ткаченко Кирилл/Tkachenko Kirill</t>
  </si>
  <si>
    <t>Пикулин Павел/Pikulin Pavel</t>
  </si>
  <si>
    <t>Тыщенко Миша/Tishenko Misha</t>
  </si>
  <si>
    <t>Лига III-й сезон 25.04.2018 конфиг 4r</t>
  </si>
  <si>
    <t>Кочмарев Юра/ Kiocharev Ura</t>
  </si>
  <si>
    <t>Лига I-й сезон 10.04.2019 конфиг 4</t>
  </si>
  <si>
    <t>Родин Артем/ Rodin Artem</t>
  </si>
  <si>
    <t>Фалько Костя/Falko Konstantin</t>
  </si>
  <si>
    <t>Дио/Lysenskiy Denis</t>
  </si>
  <si>
    <t>Лабинский Коля/Labinskiy Nikolay</t>
  </si>
  <si>
    <t>Лантушенко Игорь/Lantushenko Igor</t>
  </si>
  <si>
    <t>Линнык Владимир/Linnyk Vlad</t>
  </si>
  <si>
    <t>Онащук Максим/Onaschuk Max</t>
  </si>
  <si>
    <t>Таблица рейтинга Лиги Чемпионов, 1-qй сезон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</si>
</sst>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22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65" xfId="0" applyFont="1" applyBorder="1" applyAlignment="1"/>
    <xf numFmtId="164" fontId="12" fillId="0" borderId="64" xfId="1" applyNumberFormat="1" applyFont="1" applyFill="1" applyBorder="1" applyAlignment="1">
      <alignment horizontal="left"/>
    </xf>
    <xf numFmtId="0" fontId="11" fillId="0" borderId="17" xfId="0" applyFont="1" applyBorder="1" applyAlignment="1"/>
    <xf numFmtId="0" fontId="11" fillId="0" borderId="17" xfId="0" applyFont="1" applyFill="1" applyBorder="1"/>
    <xf numFmtId="0" fontId="11" fillId="0" borderId="65" xfId="1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164" fontId="13" fillId="0" borderId="11" xfId="1" applyNumberFormat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0" fontId="11" fillId="0" borderId="16" xfId="0" applyFont="1" applyBorder="1" applyAlignment="1"/>
    <xf numFmtId="0" fontId="11" fillId="0" borderId="4" xfId="0" applyFont="1" applyFill="1" applyBorder="1"/>
    <xf numFmtId="0" fontId="11" fillId="0" borderId="68" xfId="0" applyFont="1" applyBorder="1" applyAlignment="1"/>
    <xf numFmtId="0" fontId="11" fillId="0" borderId="64" xfId="0" applyFont="1" applyBorder="1"/>
    <xf numFmtId="164" fontId="13" fillId="0" borderId="18" xfId="1" applyNumberFormat="1" applyFont="1" applyBorder="1" applyAlignment="1">
      <alignment horizontal="center"/>
    </xf>
    <xf numFmtId="0" fontId="14" fillId="0" borderId="64" xfId="0" applyFont="1" applyBorder="1"/>
    <xf numFmtId="0" fontId="11" fillId="0" borderId="4" xfId="1" applyFont="1" applyBorder="1"/>
    <xf numFmtId="0" fontId="14" fillId="0" borderId="64" xfId="1" applyFont="1" applyBorder="1"/>
    <xf numFmtId="0" fontId="11" fillId="0" borderId="0" xfId="0" applyFont="1" applyBorder="1" applyAlignment="1"/>
    <xf numFmtId="0" fontId="11" fillId="0" borderId="9" xfId="0" applyFont="1" applyBorder="1" applyAlignment="1"/>
    <xf numFmtId="0" fontId="11" fillId="0" borderId="4" xfId="1" applyFont="1" applyBorder="1" applyAlignment="1">
      <alignment horizontal="left"/>
    </xf>
    <xf numFmtId="0" fontId="14" fillId="0" borderId="68" xfId="1" applyFont="1" applyBorder="1"/>
    <xf numFmtId="164" fontId="11" fillId="0" borderId="64" xfId="1" applyNumberFormat="1" applyFont="1" applyFill="1" applyBorder="1" applyAlignment="1">
      <alignment horizontal="left"/>
    </xf>
    <xf numFmtId="164" fontId="12" fillId="0" borderId="65" xfId="1" applyNumberFormat="1" applyFont="1" applyFill="1" applyBorder="1" applyAlignment="1">
      <alignment horizontal="left"/>
    </xf>
    <xf numFmtId="0" fontId="11" fillId="0" borderId="59" xfId="0" applyFont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11" fillId="0" borderId="4" xfId="0" applyFont="1" applyBorder="1" applyAlignment="1"/>
    <xf numFmtId="0" fontId="11" fillId="0" borderId="9" xfId="0" applyFont="1" applyFill="1" applyBorder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hidden="1" customWidth="1"/>
    <col min="6" max="6" width="24.42578125" style="6" hidden="1" customWidth="1"/>
    <col min="7" max="7" width="20.140625" style="7" hidden="1" customWidth="1"/>
    <col min="8" max="8" width="24.42578125" style="2" hidden="1" customWidth="1"/>
    <col min="9" max="9" width="20.140625" style="2" hidden="1" customWidth="1"/>
    <col min="10" max="10" width="24.42578125" style="2" hidden="1" customWidth="1"/>
    <col min="11" max="11" width="20.140625" style="2" hidden="1" customWidth="1"/>
    <col min="12" max="12" width="24.42578125" style="2" hidden="1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76" t="s">
        <v>66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77" t="s">
        <v>0</v>
      </c>
      <c r="B3" s="379" t="s">
        <v>1</v>
      </c>
      <c r="C3" s="9">
        <v>1</v>
      </c>
      <c r="D3" s="10">
        <v>43565</v>
      </c>
      <c r="E3" s="9">
        <v>2</v>
      </c>
      <c r="F3" s="11">
        <v>43348</v>
      </c>
      <c r="G3" s="12">
        <v>3</v>
      </c>
      <c r="H3" s="10">
        <v>43355</v>
      </c>
      <c r="I3" s="13">
        <v>4</v>
      </c>
      <c r="J3" s="10">
        <v>43362</v>
      </c>
      <c r="K3" s="14">
        <v>5</v>
      </c>
      <c r="L3" s="15">
        <v>43369</v>
      </c>
      <c r="M3" s="14">
        <v>6</v>
      </c>
      <c r="N3" s="15">
        <v>43375</v>
      </c>
      <c r="O3" s="16">
        <v>7</v>
      </c>
      <c r="P3" s="15">
        <v>43383</v>
      </c>
      <c r="Q3" s="16">
        <v>8</v>
      </c>
      <c r="R3" s="17">
        <v>43390</v>
      </c>
      <c r="S3" s="16">
        <v>9</v>
      </c>
      <c r="T3" s="17">
        <v>43327</v>
      </c>
      <c r="U3" s="16">
        <v>10</v>
      </c>
      <c r="V3" s="17">
        <v>43334</v>
      </c>
    </row>
    <row r="4" spans="1:24" s="18" customFormat="1" ht="27" thickBot="1" x14ac:dyDescent="0.45">
      <c r="A4" s="378"/>
      <c r="B4" s="380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7">
        <f t="shared" ref="A5:A41" si="0">A4+1</f>
        <v>1</v>
      </c>
      <c r="B5" s="371" t="s">
        <v>52</v>
      </c>
      <c r="C5" s="31">
        <v>52.2</v>
      </c>
      <c r="D5" s="32">
        <f>C5/3*10</f>
        <v>174.00000000000003</v>
      </c>
      <c r="E5" s="33"/>
      <c r="F5" s="32">
        <f t="shared" ref="F5:F41" si="1">IF(E5&gt;0,IF(D5&gt;0,(D5*C$3+E5*10/3)/E$3,E5*10/3*(1-0.1*C$3)),IF(D5&gt;10,D5*0.9,D5))</f>
        <v>156.60000000000002</v>
      </c>
      <c r="G5" s="31"/>
      <c r="H5" s="32">
        <f t="shared" ref="H5:H41" si="2">IF(G5&gt;0,IF(F5&gt;0,(F5*E$3+G5*10/3)/G$3,G5*10/3*(1-0.1*E$3)),IF(F5&gt;10,F5*0.9,F5))</f>
        <v>140.94000000000003</v>
      </c>
      <c r="I5" s="31"/>
      <c r="J5" s="32">
        <f t="shared" ref="J5:J41" si="3">IF(I5&gt;0,IF(H5&gt;0,(H5*G$3+I5*10/3)/I$3,I5*10/3*(1-0.1*G$3)),IF(H5&gt;10,H5*0.9,H5))</f>
        <v>126.84600000000003</v>
      </c>
      <c r="K5" s="86"/>
      <c r="L5" s="32">
        <f t="shared" ref="L5:L41" si="4">IF(K5&gt;0,IF(J5&gt;0,(J5*I$3+K5*10/3)/K$3,K5*10/3*(1-0.1*I$3)),IF(J5&gt;10,J5*0.9,J5))</f>
        <v>114.16140000000003</v>
      </c>
      <c r="M5" s="34"/>
      <c r="N5" s="32">
        <f t="shared" ref="N5:N41" si="5">IF(M5&gt;0,IF(L5&gt;0,(L5*K$3+M5*10/3)/M$3,M5*10/3*(1-0.1*K$3)),IF(L5&gt;10,L5*0.9,L5))</f>
        <v>102.74526000000003</v>
      </c>
      <c r="O5" s="35"/>
      <c r="P5" s="32">
        <f t="shared" ref="P5:P41" si="6">IF(O5&gt;0,IF(N5&gt;0,(N5*M$3+O5*10/3)/O$3,O5*10/3*(1-0.1*M$3)),IF(N5&gt;10,N5*0.9,N5))</f>
        <v>92.470734000000036</v>
      </c>
      <c r="Q5" s="34"/>
      <c r="R5" s="32">
        <f t="shared" ref="R5:R41" si="7">IF(Q5&gt;0,IF(P5&gt;0,(P5*O$3+Q5*10/3)/Q$3,Q5*10/3*(1-0.1*O$3)),IF(P5&gt;10,P5*0.9,P5))</f>
        <v>83.223660600000031</v>
      </c>
      <c r="S5" s="34"/>
      <c r="T5" s="36">
        <f t="shared" ref="T5:T41" si="8">IF(S5&gt;0,IF(R5&gt;0,(R5*Q$3+S5*10/3)/S$3,S5*10/3*(1-0.1*Q$3)),IF(R5&gt;10,R5*0.9,R5))</f>
        <v>74.901294540000023</v>
      </c>
      <c r="U5" s="37"/>
      <c r="V5" s="38">
        <f t="shared" ref="V5:V41" si="9">IF(U5&gt;0,IF(T5&gt;0,(T5*S$3+U5*10/3)/U$3,U5*10/3*(1-0.1*S$3)),IF(T5&gt;10,T5*0.9,T5))</f>
        <v>67.411165086000025</v>
      </c>
      <c r="W5" s="3"/>
      <c r="X5" s="3"/>
    </row>
    <row r="6" spans="1:24" ht="35.25" x14ac:dyDescent="0.45">
      <c r="A6" s="83">
        <f t="shared" si="0"/>
        <v>2</v>
      </c>
      <c r="B6" s="280" t="s">
        <v>61</v>
      </c>
      <c r="C6" s="41">
        <v>46.5</v>
      </c>
      <c r="D6" s="42">
        <f>C6/3*10</f>
        <v>155</v>
      </c>
      <c r="E6" s="43"/>
      <c r="F6" s="42">
        <f t="shared" si="1"/>
        <v>139.5</v>
      </c>
      <c r="G6" s="41"/>
      <c r="H6" s="42">
        <f t="shared" si="2"/>
        <v>125.55</v>
      </c>
      <c r="I6" s="41"/>
      <c r="J6" s="42">
        <f t="shared" si="3"/>
        <v>112.995</v>
      </c>
      <c r="K6" s="41"/>
      <c r="L6" s="42">
        <f t="shared" si="4"/>
        <v>101.69550000000001</v>
      </c>
      <c r="M6" s="44"/>
      <c r="N6" s="42">
        <f t="shared" si="5"/>
        <v>91.525950000000009</v>
      </c>
      <c r="O6" s="45"/>
      <c r="P6" s="46">
        <f t="shared" si="6"/>
        <v>82.373355000000004</v>
      </c>
      <c r="Q6" s="44"/>
      <c r="R6" s="46">
        <f t="shared" si="7"/>
        <v>74.136019500000003</v>
      </c>
      <c r="S6" s="44"/>
      <c r="T6" s="42">
        <f t="shared" si="8"/>
        <v>66.722417550000003</v>
      </c>
      <c r="U6" s="47"/>
      <c r="V6" s="48">
        <f t="shared" si="9"/>
        <v>60.050175795000001</v>
      </c>
      <c r="W6" s="3"/>
      <c r="X6" s="3"/>
    </row>
    <row r="7" spans="1:24" ht="35.25" x14ac:dyDescent="0.45">
      <c r="A7" s="83">
        <f t="shared" si="0"/>
        <v>3</v>
      </c>
      <c r="B7" s="279" t="s">
        <v>51</v>
      </c>
      <c r="C7" s="41">
        <v>41.8</v>
      </c>
      <c r="D7" s="42">
        <f>C7/3*10</f>
        <v>139.33333333333331</v>
      </c>
      <c r="E7" s="43"/>
      <c r="F7" s="42">
        <f t="shared" si="1"/>
        <v>125.39999999999999</v>
      </c>
      <c r="G7" s="41"/>
      <c r="H7" s="42">
        <f t="shared" si="2"/>
        <v>112.86</v>
      </c>
      <c r="I7" s="41"/>
      <c r="J7" s="42">
        <f t="shared" si="3"/>
        <v>101.574</v>
      </c>
      <c r="K7" s="41"/>
      <c r="L7" s="42">
        <f t="shared" si="4"/>
        <v>91.416600000000003</v>
      </c>
      <c r="M7" s="44"/>
      <c r="N7" s="42">
        <f t="shared" si="5"/>
        <v>82.274940000000001</v>
      </c>
      <c r="O7" s="45"/>
      <c r="P7" s="46">
        <f t="shared" si="6"/>
        <v>74.047446000000008</v>
      </c>
      <c r="Q7" s="44"/>
      <c r="R7" s="46">
        <f t="shared" si="7"/>
        <v>66.642701400000007</v>
      </c>
      <c r="S7" s="44"/>
      <c r="T7" s="49">
        <f t="shared" si="8"/>
        <v>59.978431260000008</v>
      </c>
      <c r="U7" s="47"/>
      <c r="V7" s="48">
        <f t="shared" si="9"/>
        <v>53.980588134000008</v>
      </c>
      <c r="W7" s="3"/>
      <c r="X7" s="3"/>
    </row>
    <row r="8" spans="1:24" ht="35.25" x14ac:dyDescent="0.45">
      <c r="A8" s="83">
        <f t="shared" si="0"/>
        <v>4</v>
      </c>
      <c r="B8" s="364" t="s">
        <v>63</v>
      </c>
      <c r="C8" s="41">
        <v>40.700000000000003</v>
      </c>
      <c r="D8" s="42">
        <f>C8/3*10</f>
        <v>135.66666666666669</v>
      </c>
      <c r="E8" s="43"/>
      <c r="F8" s="42">
        <f t="shared" si="1"/>
        <v>122.10000000000002</v>
      </c>
      <c r="G8" s="41"/>
      <c r="H8" s="42">
        <f t="shared" si="2"/>
        <v>109.89000000000003</v>
      </c>
      <c r="I8" s="41"/>
      <c r="J8" s="42">
        <f t="shared" si="3"/>
        <v>98.901000000000025</v>
      </c>
      <c r="K8" s="41"/>
      <c r="L8" s="42">
        <f t="shared" si="4"/>
        <v>89.010900000000021</v>
      </c>
      <c r="M8" s="44"/>
      <c r="N8" s="42">
        <f t="shared" si="5"/>
        <v>80.109810000000024</v>
      </c>
      <c r="O8" s="45"/>
      <c r="P8" s="46">
        <f t="shared" si="6"/>
        <v>72.098829000000023</v>
      </c>
      <c r="Q8" s="44"/>
      <c r="R8" s="46">
        <f t="shared" si="7"/>
        <v>64.888946100000027</v>
      </c>
      <c r="S8" s="44"/>
      <c r="T8" s="42">
        <f t="shared" si="8"/>
        <v>58.400051490000024</v>
      </c>
      <c r="U8" s="47"/>
      <c r="V8" s="48">
        <f t="shared" si="9"/>
        <v>52.560046341000024</v>
      </c>
      <c r="W8" s="3"/>
      <c r="X8" s="3"/>
    </row>
    <row r="9" spans="1:24" ht="36" thickBot="1" x14ac:dyDescent="0.5">
      <c r="A9" s="348">
        <f t="shared" si="0"/>
        <v>5</v>
      </c>
      <c r="B9" s="370" t="s">
        <v>53</v>
      </c>
      <c r="C9" s="50">
        <v>40</v>
      </c>
      <c r="D9" s="51">
        <f>C9/3*10</f>
        <v>133.33333333333334</v>
      </c>
      <c r="E9" s="52"/>
      <c r="F9" s="53">
        <f t="shared" si="1"/>
        <v>120.00000000000001</v>
      </c>
      <c r="G9" s="57"/>
      <c r="H9" s="53">
        <f t="shared" si="2"/>
        <v>108.00000000000001</v>
      </c>
      <c r="I9" s="54"/>
      <c r="J9" s="51">
        <f t="shared" si="3"/>
        <v>97.200000000000017</v>
      </c>
      <c r="K9" s="54"/>
      <c r="L9" s="51">
        <f t="shared" si="4"/>
        <v>87.480000000000018</v>
      </c>
      <c r="M9" s="55"/>
      <c r="N9" s="51">
        <f t="shared" si="5"/>
        <v>78.732000000000014</v>
      </c>
      <c r="O9" s="56"/>
      <c r="P9" s="46">
        <f t="shared" si="6"/>
        <v>70.858800000000016</v>
      </c>
      <c r="Q9" s="57"/>
      <c r="R9" s="49">
        <f t="shared" si="7"/>
        <v>63.772920000000013</v>
      </c>
      <c r="S9" s="55"/>
      <c r="T9" s="46">
        <f t="shared" si="8"/>
        <v>57.395628000000016</v>
      </c>
      <c r="U9" s="58"/>
      <c r="V9" s="59">
        <f t="shared" si="9"/>
        <v>51.656065200000015</v>
      </c>
      <c r="W9" s="3"/>
      <c r="X9" s="3"/>
    </row>
    <row r="10" spans="1:24" ht="35.25" x14ac:dyDescent="0.45">
      <c r="A10" s="347">
        <f t="shared" si="0"/>
        <v>6</v>
      </c>
      <c r="B10" s="362" t="s">
        <v>42</v>
      </c>
      <c r="C10" s="31">
        <v>36.200000000000003</v>
      </c>
      <c r="D10" s="32">
        <f>C10/3*10</f>
        <v>120.66666666666669</v>
      </c>
      <c r="E10" s="33"/>
      <c r="F10" s="32">
        <f t="shared" si="1"/>
        <v>108.60000000000002</v>
      </c>
      <c r="G10" s="31"/>
      <c r="H10" s="32">
        <f t="shared" si="2"/>
        <v>97.740000000000023</v>
      </c>
      <c r="I10" s="31"/>
      <c r="J10" s="32">
        <f t="shared" si="3"/>
        <v>87.966000000000022</v>
      </c>
      <c r="K10" s="31"/>
      <c r="L10" s="32">
        <f t="shared" si="4"/>
        <v>79.169400000000024</v>
      </c>
      <c r="M10" s="60"/>
      <c r="N10" s="46">
        <f t="shared" si="5"/>
        <v>71.252460000000028</v>
      </c>
      <c r="O10" s="35"/>
      <c r="P10" s="32">
        <f t="shared" si="6"/>
        <v>64.127214000000023</v>
      </c>
      <c r="Q10" s="34"/>
      <c r="R10" s="32">
        <f t="shared" si="7"/>
        <v>57.714492600000021</v>
      </c>
      <c r="S10" s="60"/>
      <c r="T10" s="36">
        <f t="shared" si="8"/>
        <v>51.943043340000017</v>
      </c>
      <c r="U10" s="61"/>
      <c r="V10" s="38">
        <f t="shared" si="9"/>
        <v>46.748739006000015</v>
      </c>
      <c r="W10" s="3"/>
      <c r="X10" s="3"/>
    </row>
    <row r="11" spans="1:24" ht="35.25" x14ac:dyDescent="0.45">
      <c r="A11" s="83">
        <f t="shared" si="0"/>
        <v>7</v>
      </c>
      <c r="B11" s="278" t="s">
        <v>45</v>
      </c>
      <c r="C11" s="41">
        <v>35.5</v>
      </c>
      <c r="D11" s="42">
        <f>C11/3*10</f>
        <v>118.33333333333334</v>
      </c>
      <c r="E11" s="43"/>
      <c r="F11" s="42">
        <f t="shared" si="1"/>
        <v>106.50000000000001</v>
      </c>
      <c r="G11" s="44"/>
      <c r="H11" s="42">
        <f t="shared" si="2"/>
        <v>95.850000000000009</v>
      </c>
      <c r="I11" s="41"/>
      <c r="J11" s="42">
        <f t="shared" si="3"/>
        <v>86.265000000000015</v>
      </c>
      <c r="K11" s="41"/>
      <c r="L11" s="42">
        <f t="shared" si="4"/>
        <v>77.638500000000022</v>
      </c>
      <c r="M11" s="44"/>
      <c r="N11" s="42">
        <f t="shared" si="5"/>
        <v>69.874650000000017</v>
      </c>
      <c r="O11" s="45"/>
      <c r="P11" s="46">
        <f t="shared" si="6"/>
        <v>62.887185000000017</v>
      </c>
      <c r="Q11" s="44"/>
      <c r="R11" s="46">
        <f t="shared" si="7"/>
        <v>56.598466500000015</v>
      </c>
      <c r="S11" s="44"/>
      <c r="T11" s="42">
        <f t="shared" si="8"/>
        <v>50.938619850000016</v>
      </c>
      <c r="U11" s="47"/>
      <c r="V11" s="48">
        <f t="shared" si="9"/>
        <v>45.844757865000012</v>
      </c>
      <c r="W11" s="3"/>
      <c r="X11" s="3"/>
    </row>
    <row r="12" spans="1:24" ht="35.25" x14ac:dyDescent="0.45">
      <c r="A12" s="83">
        <f t="shared" si="0"/>
        <v>8</v>
      </c>
      <c r="B12" s="280" t="s">
        <v>43</v>
      </c>
      <c r="C12" s="41">
        <v>33.9</v>
      </c>
      <c r="D12" s="42">
        <f>C12/3*10</f>
        <v>112.99999999999999</v>
      </c>
      <c r="E12" s="43"/>
      <c r="F12" s="42">
        <f t="shared" si="1"/>
        <v>101.69999999999999</v>
      </c>
      <c r="G12" s="41"/>
      <c r="H12" s="42">
        <f t="shared" si="2"/>
        <v>91.529999999999987</v>
      </c>
      <c r="I12" s="41"/>
      <c r="J12" s="42">
        <f t="shared" si="3"/>
        <v>82.376999999999995</v>
      </c>
      <c r="K12" s="41"/>
      <c r="L12" s="42">
        <f t="shared" si="4"/>
        <v>74.139299999999992</v>
      </c>
      <c r="M12" s="44"/>
      <c r="N12" s="42">
        <f t="shared" si="5"/>
        <v>66.725369999999998</v>
      </c>
      <c r="O12" s="45"/>
      <c r="P12" s="46">
        <f t="shared" si="6"/>
        <v>60.052833</v>
      </c>
      <c r="Q12" s="44"/>
      <c r="R12" s="46">
        <f t="shared" si="7"/>
        <v>54.047549699999998</v>
      </c>
      <c r="S12" s="44"/>
      <c r="T12" s="49">
        <f t="shared" si="8"/>
        <v>48.642794729999999</v>
      </c>
      <c r="U12" s="47"/>
      <c r="V12" s="48">
        <f t="shared" si="9"/>
        <v>43.778515257000002</v>
      </c>
      <c r="W12" s="3"/>
      <c r="X12" s="3"/>
    </row>
    <row r="13" spans="1:24" ht="35.25" x14ac:dyDescent="0.45">
      <c r="A13" s="83">
        <f t="shared" si="0"/>
        <v>9</v>
      </c>
      <c r="B13" s="363" t="s">
        <v>44</v>
      </c>
      <c r="C13" s="41">
        <v>33.299999999999997</v>
      </c>
      <c r="D13" s="42">
        <f>C13/3*10</f>
        <v>111</v>
      </c>
      <c r="E13" s="43"/>
      <c r="F13" s="42">
        <f t="shared" si="1"/>
        <v>99.9</v>
      </c>
      <c r="G13" s="41"/>
      <c r="H13" s="42">
        <f t="shared" si="2"/>
        <v>89.910000000000011</v>
      </c>
      <c r="I13" s="41"/>
      <c r="J13" s="42">
        <f t="shared" si="3"/>
        <v>80.919000000000011</v>
      </c>
      <c r="K13" s="41"/>
      <c r="L13" s="42">
        <f t="shared" si="4"/>
        <v>72.827100000000016</v>
      </c>
      <c r="M13" s="44"/>
      <c r="N13" s="42">
        <f t="shared" si="5"/>
        <v>65.544390000000021</v>
      </c>
      <c r="O13" s="45"/>
      <c r="P13" s="46">
        <f t="shared" si="6"/>
        <v>58.989951000000019</v>
      </c>
      <c r="Q13" s="44"/>
      <c r="R13" s="46">
        <f t="shared" si="7"/>
        <v>53.090955900000019</v>
      </c>
      <c r="S13" s="44"/>
      <c r="T13" s="42">
        <f t="shared" si="8"/>
        <v>47.78186031000002</v>
      </c>
      <c r="U13" s="47"/>
      <c r="V13" s="48">
        <f t="shared" si="9"/>
        <v>43.003674279000016</v>
      </c>
      <c r="W13" s="3"/>
      <c r="X13" s="3"/>
    </row>
    <row r="14" spans="1:24" ht="36" thickBot="1" x14ac:dyDescent="0.5">
      <c r="A14" s="348">
        <f t="shared" si="0"/>
        <v>10</v>
      </c>
      <c r="B14" s="374" t="s">
        <v>55</v>
      </c>
      <c r="C14" s="54">
        <v>31</v>
      </c>
      <c r="D14" s="51">
        <f>C14/3*10</f>
        <v>103.33333333333334</v>
      </c>
      <c r="E14" s="52"/>
      <c r="F14" s="53">
        <f t="shared" si="1"/>
        <v>93.000000000000014</v>
      </c>
      <c r="G14" s="54"/>
      <c r="H14" s="51">
        <f t="shared" si="2"/>
        <v>83.700000000000017</v>
      </c>
      <c r="I14" s="54"/>
      <c r="J14" s="51">
        <f t="shared" si="3"/>
        <v>75.330000000000013</v>
      </c>
      <c r="K14" s="54"/>
      <c r="L14" s="51">
        <f t="shared" si="4"/>
        <v>67.797000000000011</v>
      </c>
      <c r="M14" s="55"/>
      <c r="N14" s="51">
        <f t="shared" si="5"/>
        <v>61.017300000000013</v>
      </c>
      <c r="O14" s="63"/>
      <c r="P14" s="46">
        <f t="shared" si="6"/>
        <v>54.91557000000001</v>
      </c>
      <c r="Q14" s="55"/>
      <c r="R14" s="64">
        <f t="shared" si="7"/>
        <v>49.424013000000009</v>
      </c>
      <c r="S14" s="57"/>
      <c r="T14" s="46">
        <f t="shared" si="8"/>
        <v>44.481611700000009</v>
      </c>
      <c r="U14" s="65"/>
      <c r="V14" s="59">
        <f t="shared" si="9"/>
        <v>40.03345053000001</v>
      </c>
      <c r="W14" s="3"/>
      <c r="X14" s="3"/>
    </row>
    <row r="15" spans="1:24" ht="35.25" x14ac:dyDescent="0.45">
      <c r="A15" s="347">
        <f t="shared" si="0"/>
        <v>11</v>
      </c>
      <c r="B15" s="372" t="s">
        <v>62</v>
      </c>
      <c r="C15" s="31">
        <v>30</v>
      </c>
      <c r="D15" s="32">
        <f>C15/3*10</f>
        <v>100</v>
      </c>
      <c r="E15" s="31"/>
      <c r="F15" s="32">
        <f t="shared" si="1"/>
        <v>90</v>
      </c>
      <c r="G15" s="60"/>
      <c r="H15" s="46">
        <f t="shared" si="2"/>
        <v>81</v>
      </c>
      <c r="I15" s="73"/>
      <c r="J15" s="46">
        <f t="shared" si="3"/>
        <v>72.900000000000006</v>
      </c>
      <c r="K15" s="31"/>
      <c r="L15" s="32">
        <f t="shared" si="4"/>
        <v>65.610000000000014</v>
      </c>
      <c r="M15" s="60"/>
      <c r="N15" s="46">
        <f t="shared" si="5"/>
        <v>59.049000000000014</v>
      </c>
      <c r="O15" s="67"/>
      <c r="P15" s="32">
        <f t="shared" si="6"/>
        <v>53.144100000000016</v>
      </c>
      <c r="Q15" s="60"/>
      <c r="R15" s="46">
        <f t="shared" si="7"/>
        <v>47.829690000000014</v>
      </c>
      <c r="S15" s="34"/>
      <c r="T15" s="36">
        <f t="shared" si="8"/>
        <v>43.046721000000012</v>
      </c>
      <c r="U15" s="37"/>
      <c r="V15" s="38">
        <f t="shared" si="9"/>
        <v>38.742048900000015</v>
      </c>
      <c r="W15" s="3"/>
      <c r="X15" s="3"/>
    </row>
    <row r="16" spans="1:24" ht="35.25" x14ac:dyDescent="0.45">
      <c r="A16" s="83">
        <f t="shared" si="0"/>
        <v>12</v>
      </c>
      <c r="B16" s="279" t="s">
        <v>65</v>
      </c>
      <c r="C16" s="41">
        <v>25.7</v>
      </c>
      <c r="D16" s="42">
        <f>C16/3*10</f>
        <v>85.666666666666657</v>
      </c>
      <c r="E16" s="41"/>
      <c r="F16" s="42">
        <f t="shared" si="1"/>
        <v>77.099999999999994</v>
      </c>
      <c r="G16" s="41"/>
      <c r="H16" s="42">
        <f t="shared" si="2"/>
        <v>69.39</v>
      </c>
      <c r="I16" s="43"/>
      <c r="J16" s="42">
        <f t="shared" si="3"/>
        <v>62.451000000000001</v>
      </c>
      <c r="K16" s="41"/>
      <c r="L16" s="42">
        <f t="shared" si="4"/>
        <v>56.2059</v>
      </c>
      <c r="M16" s="44"/>
      <c r="N16" s="42">
        <f t="shared" si="5"/>
        <v>50.58531</v>
      </c>
      <c r="O16" s="45"/>
      <c r="P16" s="46">
        <f t="shared" si="6"/>
        <v>45.526778999999998</v>
      </c>
      <c r="Q16" s="44"/>
      <c r="R16" s="46">
        <f t="shared" si="7"/>
        <v>40.974101099999999</v>
      </c>
      <c r="S16" s="44"/>
      <c r="T16" s="42">
        <f t="shared" si="8"/>
        <v>36.87669099</v>
      </c>
      <c r="U16" s="47"/>
      <c r="V16" s="48">
        <f t="shared" si="9"/>
        <v>33.189021891000003</v>
      </c>
      <c r="W16" s="3"/>
      <c r="X16" s="3"/>
    </row>
    <row r="17" spans="1:24" ht="35.25" x14ac:dyDescent="0.45">
      <c r="A17" s="83">
        <f t="shared" si="0"/>
        <v>13</v>
      </c>
      <c r="B17" s="279" t="s">
        <v>60</v>
      </c>
      <c r="C17" s="41">
        <v>24.900000000000002</v>
      </c>
      <c r="D17" s="42">
        <f>C17/3*10</f>
        <v>83</v>
      </c>
      <c r="E17" s="41"/>
      <c r="F17" s="42">
        <f t="shared" si="1"/>
        <v>74.7</v>
      </c>
      <c r="G17" s="44"/>
      <c r="H17" s="42">
        <f t="shared" si="2"/>
        <v>67.23</v>
      </c>
      <c r="I17" s="43"/>
      <c r="J17" s="42">
        <f t="shared" si="3"/>
        <v>60.507000000000005</v>
      </c>
      <c r="K17" s="41"/>
      <c r="L17" s="42">
        <f t="shared" si="4"/>
        <v>54.456300000000006</v>
      </c>
      <c r="M17" s="44"/>
      <c r="N17" s="42">
        <f t="shared" si="5"/>
        <v>49.010670000000005</v>
      </c>
      <c r="O17" s="45"/>
      <c r="P17" s="46">
        <f t="shared" si="6"/>
        <v>44.109603000000007</v>
      </c>
      <c r="Q17" s="44"/>
      <c r="R17" s="46">
        <f t="shared" si="7"/>
        <v>39.698642700000008</v>
      </c>
      <c r="S17" s="44"/>
      <c r="T17" s="49">
        <f t="shared" si="8"/>
        <v>35.728778430000006</v>
      </c>
      <c r="U17" s="47"/>
      <c r="V17" s="48">
        <f t="shared" si="9"/>
        <v>32.155900587000005</v>
      </c>
      <c r="W17" s="3"/>
      <c r="X17" s="3"/>
    </row>
    <row r="18" spans="1:24" ht="35.25" x14ac:dyDescent="0.45">
      <c r="A18" s="83">
        <f t="shared" si="0"/>
        <v>14</v>
      </c>
      <c r="B18" s="278" t="s">
        <v>59</v>
      </c>
      <c r="C18" s="41">
        <v>19.399999999999999</v>
      </c>
      <c r="D18" s="42">
        <f>C18/3*10</f>
        <v>64.666666666666657</v>
      </c>
      <c r="E18" s="41"/>
      <c r="F18" s="42">
        <f t="shared" si="1"/>
        <v>58.199999999999996</v>
      </c>
      <c r="G18" s="41"/>
      <c r="H18" s="42">
        <f t="shared" si="2"/>
        <v>52.379999999999995</v>
      </c>
      <c r="I18" s="43"/>
      <c r="J18" s="42">
        <f t="shared" si="3"/>
        <v>47.141999999999996</v>
      </c>
      <c r="K18" s="41"/>
      <c r="L18" s="42">
        <f t="shared" si="4"/>
        <v>42.427799999999998</v>
      </c>
      <c r="M18" s="44"/>
      <c r="N18" s="42">
        <f t="shared" si="5"/>
        <v>38.185020000000002</v>
      </c>
      <c r="O18" s="45"/>
      <c r="P18" s="46">
        <f t="shared" si="6"/>
        <v>34.366517999999999</v>
      </c>
      <c r="Q18" s="44"/>
      <c r="R18" s="46">
        <f t="shared" si="7"/>
        <v>30.929866199999999</v>
      </c>
      <c r="S18" s="44"/>
      <c r="T18" s="42">
        <f t="shared" si="8"/>
        <v>27.836879580000002</v>
      </c>
      <c r="U18" s="47"/>
      <c r="V18" s="48">
        <f t="shared" si="9"/>
        <v>25.053191622000003</v>
      </c>
      <c r="W18" s="3"/>
      <c r="X18" s="3"/>
    </row>
    <row r="19" spans="1:24" ht="36" thickBot="1" x14ac:dyDescent="0.5">
      <c r="A19" s="348">
        <f t="shared" si="0"/>
        <v>15</v>
      </c>
      <c r="B19" s="421" t="s">
        <v>57</v>
      </c>
      <c r="C19" s="54">
        <v>15</v>
      </c>
      <c r="D19" s="51">
        <f>C19/3*10</f>
        <v>50</v>
      </c>
      <c r="E19" s="54"/>
      <c r="F19" s="51">
        <f t="shared" si="1"/>
        <v>45</v>
      </c>
      <c r="G19" s="50"/>
      <c r="H19" s="53">
        <f t="shared" si="2"/>
        <v>40.5</v>
      </c>
      <c r="I19" s="52"/>
      <c r="J19" s="53">
        <f t="shared" si="3"/>
        <v>36.450000000000003</v>
      </c>
      <c r="K19" s="50"/>
      <c r="L19" s="53">
        <f t="shared" si="4"/>
        <v>32.805000000000007</v>
      </c>
      <c r="M19" s="57"/>
      <c r="N19" s="53">
        <f t="shared" si="5"/>
        <v>29.524500000000007</v>
      </c>
      <c r="O19" s="56"/>
      <c r="P19" s="46">
        <f t="shared" si="6"/>
        <v>26.572050000000008</v>
      </c>
      <c r="Q19" s="57"/>
      <c r="R19" s="49">
        <f t="shared" si="7"/>
        <v>23.914845000000007</v>
      </c>
      <c r="S19" s="55"/>
      <c r="T19" s="46">
        <f t="shared" si="8"/>
        <v>21.523360500000006</v>
      </c>
      <c r="U19" s="58"/>
      <c r="V19" s="59">
        <f t="shared" si="9"/>
        <v>19.371024450000007</v>
      </c>
      <c r="W19" s="3"/>
      <c r="X19" s="3"/>
    </row>
    <row r="20" spans="1:24" ht="35.25" x14ac:dyDescent="0.45">
      <c r="A20" s="347">
        <f t="shared" si="0"/>
        <v>16</v>
      </c>
      <c r="B20" s="420" t="s">
        <v>64</v>
      </c>
      <c r="C20" s="66">
        <v>11.5</v>
      </c>
      <c r="D20" s="46">
        <f>C20/3*10</f>
        <v>38.333333333333336</v>
      </c>
      <c r="E20" s="73"/>
      <c r="F20" s="46">
        <f t="shared" si="1"/>
        <v>34.5</v>
      </c>
      <c r="G20" s="31"/>
      <c r="H20" s="32">
        <f t="shared" si="2"/>
        <v>31.05</v>
      </c>
      <c r="I20" s="31"/>
      <c r="J20" s="32">
        <f t="shared" si="3"/>
        <v>27.945</v>
      </c>
      <c r="K20" s="31"/>
      <c r="L20" s="32">
        <f t="shared" si="4"/>
        <v>25.150500000000001</v>
      </c>
      <c r="M20" s="34"/>
      <c r="N20" s="32">
        <f t="shared" si="5"/>
        <v>22.635450000000002</v>
      </c>
      <c r="O20" s="35"/>
      <c r="P20" s="32">
        <f t="shared" si="6"/>
        <v>20.371905000000002</v>
      </c>
      <c r="Q20" s="34"/>
      <c r="R20" s="32">
        <f t="shared" si="7"/>
        <v>18.3347145</v>
      </c>
      <c r="S20" s="60"/>
      <c r="T20" s="36">
        <f t="shared" si="8"/>
        <v>16.501243049999999</v>
      </c>
      <c r="U20" s="61"/>
      <c r="V20" s="38">
        <f t="shared" si="9"/>
        <v>14.851118744999999</v>
      </c>
      <c r="W20" s="3"/>
      <c r="X20" s="3"/>
    </row>
    <row r="21" spans="1:24" ht="35.25" x14ac:dyDescent="0.45">
      <c r="A21" s="83">
        <f t="shared" si="0"/>
        <v>17</v>
      </c>
      <c r="B21" s="279" t="s">
        <v>54</v>
      </c>
      <c r="C21" s="41"/>
      <c r="D21" s="46">
        <f>C21/3*10</f>
        <v>0</v>
      </c>
      <c r="E21" s="43"/>
      <c r="F21" s="42">
        <f t="shared" si="1"/>
        <v>0</v>
      </c>
      <c r="G21" s="41"/>
      <c r="H21" s="42">
        <f t="shared" si="2"/>
        <v>0</v>
      </c>
      <c r="I21" s="44"/>
      <c r="J21" s="42">
        <f t="shared" si="3"/>
        <v>0</v>
      </c>
      <c r="K21" s="41"/>
      <c r="L21" s="42">
        <f t="shared" si="4"/>
        <v>0</v>
      </c>
      <c r="M21" s="44"/>
      <c r="N21" s="42">
        <f t="shared" si="5"/>
        <v>0</v>
      </c>
      <c r="O21" s="45"/>
      <c r="P21" s="46">
        <f t="shared" si="6"/>
        <v>0</v>
      </c>
      <c r="Q21" s="44"/>
      <c r="R21" s="46">
        <f t="shared" si="7"/>
        <v>0</v>
      </c>
      <c r="S21" s="44"/>
      <c r="T21" s="42">
        <f t="shared" si="8"/>
        <v>0</v>
      </c>
      <c r="U21" s="47"/>
      <c r="V21" s="48">
        <f t="shared" si="9"/>
        <v>0</v>
      </c>
      <c r="W21" s="3"/>
      <c r="X21" s="3"/>
    </row>
    <row r="22" spans="1:24" ht="35.25" x14ac:dyDescent="0.45">
      <c r="A22" s="83">
        <f t="shared" si="0"/>
        <v>18</v>
      </c>
      <c r="B22" s="279"/>
      <c r="C22" s="41"/>
      <c r="D22" s="42">
        <f>C22/3*10</f>
        <v>0</v>
      </c>
      <c r="E22" s="43"/>
      <c r="F22" s="42">
        <f t="shared" si="1"/>
        <v>0</v>
      </c>
      <c r="G22" s="41"/>
      <c r="H22" s="42">
        <f t="shared" si="2"/>
        <v>0</v>
      </c>
      <c r="I22" s="41"/>
      <c r="J22" s="42">
        <f t="shared" si="3"/>
        <v>0</v>
      </c>
      <c r="K22" s="44"/>
      <c r="L22" s="42">
        <f t="shared" si="4"/>
        <v>0</v>
      </c>
      <c r="M22" s="44"/>
      <c r="N22" s="42">
        <f t="shared" si="5"/>
        <v>0</v>
      </c>
      <c r="O22" s="45"/>
      <c r="P22" s="46">
        <f t="shared" si="6"/>
        <v>0</v>
      </c>
      <c r="Q22" s="44"/>
      <c r="R22" s="46">
        <f t="shared" si="7"/>
        <v>0</v>
      </c>
      <c r="S22" s="44"/>
      <c r="T22" s="49">
        <f t="shared" si="8"/>
        <v>0</v>
      </c>
      <c r="U22" s="47"/>
      <c r="V22" s="48">
        <f t="shared" si="9"/>
        <v>0</v>
      </c>
      <c r="W22" s="3"/>
      <c r="X22" s="3"/>
    </row>
    <row r="23" spans="1:24" ht="35.25" x14ac:dyDescent="0.45">
      <c r="A23" s="83">
        <f t="shared" si="0"/>
        <v>19</v>
      </c>
      <c r="B23" s="280"/>
      <c r="C23" s="77"/>
      <c r="D23" s="42">
        <f>C23/3*10</f>
        <v>0</v>
      </c>
      <c r="E23" s="43"/>
      <c r="F23" s="42">
        <f t="shared" si="1"/>
        <v>0</v>
      </c>
      <c r="G23" s="41"/>
      <c r="H23" s="42">
        <f t="shared" si="2"/>
        <v>0</v>
      </c>
      <c r="I23" s="41"/>
      <c r="J23" s="42">
        <f t="shared" si="3"/>
        <v>0</v>
      </c>
      <c r="K23" s="41"/>
      <c r="L23" s="42">
        <f t="shared" si="4"/>
        <v>0</v>
      </c>
      <c r="M23" s="44"/>
      <c r="N23" s="42">
        <f t="shared" si="5"/>
        <v>0</v>
      </c>
      <c r="O23" s="45"/>
      <c r="P23" s="46">
        <f t="shared" si="6"/>
        <v>0</v>
      </c>
      <c r="Q23" s="44"/>
      <c r="R23" s="46">
        <f t="shared" si="7"/>
        <v>0</v>
      </c>
      <c r="S23" s="44"/>
      <c r="T23" s="42">
        <f t="shared" si="8"/>
        <v>0</v>
      </c>
      <c r="U23" s="47"/>
      <c r="V23" s="48">
        <f t="shared" si="9"/>
        <v>0</v>
      </c>
      <c r="W23" s="3"/>
      <c r="X23" s="3"/>
    </row>
    <row r="24" spans="1:24" ht="36" thickBot="1" x14ac:dyDescent="0.5">
      <c r="A24" s="348">
        <f t="shared" si="0"/>
        <v>20</v>
      </c>
      <c r="B24" s="94"/>
      <c r="C24" s="54"/>
      <c r="D24" s="42">
        <f t="shared" ref="D5:D41" si="10">C24/3*10</f>
        <v>0</v>
      </c>
      <c r="E24" s="71"/>
      <c r="F24" s="51">
        <f t="shared" si="1"/>
        <v>0</v>
      </c>
      <c r="G24" s="54"/>
      <c r="H24" s="42">
        <f t="shared" si="2"/>
        <v>0</v>
      </c>
      <c r="I24" s="54"/>
      <c r="J24" s="51">
        <f t="shared" si="3"/>
        <v>0</v>
      </c>
      <c r="K24" s="55"/>
      <c r="L24" s="51">
        <f t="shared" si="4"/>
        <v>0</v>
      </c>
      <c r="M24" s="55"/>
      <c r="N24" s="51">
        <f t="shared" si="5"/>
        <v>0</v>
      </c>
      <c r="O24" s="63"/>
      <c r="P24" s="46">
        <f t="shared" si="6"/>
        <v>0</v>
      </c>
      <c r="Q24" s="55"/>
      <c r="R24" s="64">
        <f t="shared" si="7"/>
        <v>0</v>
      </c>
      <c r="S24" s="57"/>
      <c r="T24" s="46">
        <f t="shared" si="8"/>
        <v>0</v>
      </c>
      <c r="U24" s="65"/>
      <c r="V24" s="59">
        <f t="shared" si="9"/>
        <v>0</v>
      </c>
      <c r="W24" s="3"/>
      <c r="X24" s="3"/>
    </row>
    <row r="25" spans="1:24" ht="36" thickBot="1" x14ac:dyDescent="0.5">
      <c r="A25" s="347">
        <f t="shared" si="0"/>
        <v>21</v>
      </c>
      <c r="B25" s="361"/>
      <c r="C25" s="73"/>
      <c r="D25" s="42">
        <f t="shared" si="10"/>
        <v>0</v>
      </c>
      <c r="E25" s="73"/>
      <c r="F25" s="51">
        <f t="shared" si="1"/>
        <v>0</v>
      </c>
      <c r="G25" s="66"/>
      <c r="H25" s="42">
        <f t="shared" si="2"/>
        <v>0</v>
      </c>
      <c r="I25" s="73"/>
      <c r="J25" s="46">
        <f t="shared" si="3"/>
        <v>0</v>
      </c>
      <c r="K25" s="66"/>
      <c r="L25" s="46">
        <f t="shared" si="4"/>
        <v>0</v>
      </c>
      <c r="M25" s="60"/>
      <c r="N25" s="46">
        <f t="shared" si="5"/>
        <v>0</v>
      </c>
      <c r="O25" s="67"/>
      <c r="P25" s="32">
        <f t="shared" si="6"/>
        <v>0</v>
      </c>
      <c r="Q25" s="60"/>
      <c r="R25" s="46">
        <f t="shared" si="7"/>
        <v>0</v>
      </c>
      <c r="S25" s="34"/>
      <c r="T25" s="36">
        <f t="shared" si="8"/>
        <v>0</v>
      </c>
      <c r="U25" s="37"/>
      <c r="V25" s="38">
        <f t="shared" si="9"/>
        <v>0</v>
      </c>
      <c r="W25" s="3"/>
      <c r="X25" s="3"/>
    </row>
    <row r="26" spans="1:24" ht="35.25" x14ac:dyDescent="0.45">
      <c r="A26" s="83">
        <f t="shared" si="0"/>
        <v>22</v>
      </c>
      <c r="B26" s="361"/>
      <c r="C26" s="43"/>
      <c r="D26" s="42">
        <f t="shared" si="10"/>
        <v>0</v>
      </c>
      <c r="E26" s="43"/>
      <c r="F26" s="42">
        <f t="shared" si="1"/>
        <v>0</v>
      </c>
      <c r="G26" s="41"/>
      <c r="H26" s="42">
        <f t="shared" si="2"/>
        <v>0</v>
      </c>
      <c r="I26" s="43"/>
      <c r="J26" s="42">
        <f t="shared" si="3"/>
        <v>0</v>
      </c>
      <c r="K26" s="41"/>
      <c r="L26" s="42">
        <f t="shared" si="4"/>
        <v>0</v>
      </c>
      <c r="M26" s="44"/>
      <c r="N26" s="42">
        <f t="shared" si="5"/>
        <v>0</v>
      </c>
      <c r="O26" s="45"/>
      <c r="P26" s="46">
        <f t="shared" si="6"/>
        <v>0</v>
      </c>
      <c r="Q26" s="44"/>
      <c r="R26" s="46">
        <f t="shared" si="7"/>
        <v>0</v>
      </c>
      <c r="S26" s="44"/>
      <c r="T26" s="42">
        <f t="shared" si="8"/>
        <v>0</v>
      </c>
      <c r="U26" s="47"/>
      <c r="V26" s="48">
        <f t="shared" si="9"/>
        <v>0</v>
      </c>
      <c r="W26" s="3"/>
      <c r="X26" s="3"/>
    </row>
    <row r="27" spans="1:24" ht="35.25" x14ac:dyDescent="0.45">
      <c r="A27" s="83">
        <f t="shared" si="0"/>
        <v>23</v>
      </c>
      <c r="B27" s="350"/>
      <c r="C27" s="43"/>
      <c r="D27" s="42">
        <f t="shared" si="10"/>
        <v>0</v>
      </c>
      <c r="E27" s="43"/>
      <c r="F27" s="42">
        <f t="shared" si="1"/>
        <v>0</v>
      </c>
      <c r="G27" s="41"/>
      <c r="H27" s="42">
        <f t="shared" si="2"/>
        <v>0</v>
      </c>
      <c r="I27" s="43"/>
      <c r="J27" s="42">
        <f t="shared" si="3"/>
        <v>0</v>
      </c>
      <c r="K27" s="41"/>
      <c r="L27" s="42">
        <f t="shared" si="4"/>
        <v>0</v>
      </c>
      <c r="M27" s="44"/>
      <c r="N27" s="42">
        <f t="shared" si="5"/>
        <v>0</v>
      </c>
      <c r="O27" s="75"/>
      <c r="P27" s="46">
        <f t="shared" si="6"/>
        <v>0</v>
      </c>
      <c r="Q27" s="44"/>
      <c r="R27" s="46">
        <f t="shared" si="7"/>
        <v>0</v>
      </c>
      <c r="S27" s="44"/>
      <c r="T27" s="49">
        <f t="shared" si="8"/>
        <v>0</v>
      </c>
      <c r="U27" s="47"/>
      <c r="V27" s="48">
        <f t="shared" si="9"/>
        <v>0</v>
      </c>
      <c r="W27" s="3"/>
      <c r="X27" s="3"/>
    </row>
    <row r="28" spans="1:24" ht="35.25" x14ac:dyDescent="0.45">
      <c r="A28" s="83">
        <f t="shared" si="0"/>
        <v>24</v>
      </c>
      <c r="B28" s="368"/>
      <c r="C28" s="43"/>
      <c r="D28" s="42">
        <f t="shared" si="10"/>
        <v>0</v>
      </c>
      <c r="E28" s="43"/>
      <c r="F28" s="42">
        <f t="shared" si="1"/>
        <v>0</v>
      </c>
      <c r="G28" s="41"/>
      <c r="H28" s="42">
        <f t="shared" si="2"/>
        <v>0</v>
      </c>
      <c r="I28" s="45"/>
      <c r="J28" s="42">
        <f t="shared" si="3"/>
        <v>0</v>
      </c>
      <c r="K28" s="41"/>
      <c r="L28" s="42">
        <f t="shared" si="4"/>
        <v>0</v>
      </c>
      <c r="M28" s="44"/>
      <c r="N28" s="42">
        <f t="shared" si="5"/>
        <v>0</v>
      </c>
      <c r="O28" s="45"/>
      <c r="P28" s="46">
        <f t="shared" si="6"/>
        <v>0</v>
      </c>
      <c r="Q28" s="44"/>
      <c r="R28" s="46">
        <f t="shared" si="7"/>
        <v>0</v>
      </c>
      <c r="S28" s="44"/>
      <c r="T28" s="42">
        <f t="shared" si="8"/>
        <v>0</v>
      </c>
      <c r="U28" s="47"/>
      <c r="V28" s="48">
        <f t="shared" si="9"/>
        <v>0</v>
      </c>
      <c r="W28" s="3"/>
      <c r="X28" s="3"/>
    </row>
    <row r="29" spans="1:24" ht="36" thickBot="1" x14ac:dyDescent="0.5">
      <c r="A29" s="348">
        <f t="shared" si="0"/>
        <v>25</v>
      </c>
      <c r="B29" s="369"/>
      <c r="C29" s="71"/>
      <c r="D29" s="42">
        <f t="shared" si="10"/>
        <v>0</v>
      </c>
      <c r="E29" s="71"/>
      <c r="F29" s="51">
        <f t="shared" si="1"/>
        <v>0</v>
      </c>
      <c r="G29" s="54"/>
      <c r="H29" s="42">
        <f t="shared" si="2"/>
        <v>0</v>
      </c>
      <c r="I29" s="52"/>
      <c r="J29" s="42">
        <f t="shared" si="3"/>
        <v>0</v>
      </c>
      <c r="K29" s="54"/>
      <c r="L29" s="51">
        <f t="shared" si="4"/>
        <v>0</v>
      </c>
      <c r="M29" s="57"/>
      <c r="N29" s="53">
        <f t="shared" si="5"/>
        <v>0</v>
      </c>
      <c r="O29" s="56"/>
      <c r="P29" s="46">
        <f t="shared" si="6"/>
        <v>0</v>
      </c>
      <c r="Q29" s="57"/>
      <c r="R29" s="49">
        <f t="shared" si="7"/>
        <v>0</v>
      </c>
      <c r="S29" s="55"/>
      <c r="T29" s="46">
        <f t="shared" si="8"/>
        <v>0</v>
      </c>
      <c r="U29" s="58"/>
      <c r="V29" s="59">
        <f t="shared" si="9"/>
        <v>0</v>
      </c>
      <c r="W29" s="3"/>
      <c r="X29" s="3"/>
    </row>
    <row r="30" spans="1:24" ht="36" thickBot="1" x14ac:dyDescent="0.5">
      <c r="A30" s="347">
        <f t="shared" si="0"/>
        <v>26</v>
      </c>
      <c r="B30" s="349"/>
      <c r="C30" s="33"/>
      <c r="D30" s="32">
        <f t="shared" si="10"/>
        <v>0</v>
      </c>
      <c r="E30" s="31"/>
      <c r="F30" s="32">
        <f t="shared" si="1"/>
        <v>0</v>
      </c>
      <c r="G30" s="66"/>
      <c r="H30" s="42">
        <f t="shared" si="2"/>
        <v>0</v>
      </c>
      <c r="I30" s="34"/>
      <c r="J30" s="42">
        <f t="shared" si="3"/>
        <v>0</v>
      </c>
      <c r="K30" s="31"/>
      <c r="L30" s="32">
        <f t="shared" si="4"/>
        <v>0</v>
      </c>
      <c r="M30" s="34"/>
      <c r="N30" s="42">
        <f t="shared" si="5"/>
        <v>0</v>
      </c>
      <c r="O30" s="35"/>
      <c r="P30" s="32">
        <f t="shared" si="6"/>
        <v>0</v>
      </c>
      <c r="Q30" s="34"/>
      <c r="R30" s="32">
        <f t="shared" si="7"/>
        <v>0</v>
      </c>
      <c r="S30" s="60"/>
      <c r="T30" s="36">
        <f t="shared" si="8"/>
        <v>0</v>
      </c>
      <c r="U30" s="61"/>
      <c r="V30" s="38">
        <f t="shared" si="9"/>
        <v>0</v>
      </c>
      <c r="W30" s="3"/>
      <c r="X30" s="3"/>
    </row>
    <row r="31" spans="1:24" ht="36" thickBot="1" x14ac:dyDescent="0.5">
      <c r="A31" s="83">
        <f t="shared" si="0"/>
        <v>27</v>
      </c>
      <c r="B31" s="280"/>
      <c r="C31" s="43"/>
      <c r="D31" s="32">
        <f t="shared" si="10"/>
        <v>0</v>
      </c>
      <c r="E31" s="365"/>
      <c r="F31" s="32">
        <f t="shared" si="1"/>
        <v>0</v>
      </c>
      <c r="G31" s="41"/>
      <c r="H31" s="42">
        <f t="shared" si="2"/>
        <v>0</v>
      </c>
      <c r="I31" s="41"/>
      <c r="J31" s="42">
        <f t="shared" si="3"/>
        <v>0</v>
      </c>
      <c r="K31" s="41"/>
      <c r="L31" s="42">
        <f t="shared" si="4"/>
        <v>0</v>
      </c>
      <c r="M31" s="68"/>
      <c r="N31" s="42">
        <f t="shared" si="5"/>
        <v>0</v>
      </c>
      <c r="O31" s="75"/>
      <c r="P31" s="46">
        <f t="shared" si="6"/>
        <v>0</v>
      </c>
      <c r="Q31" s="44"/>
      <c r="R31" s="46">
        <f t="shared" si="7"/>
        <v>0</v>
      </c>
      <c r="S31" s="44"/>
      <c r="T31" s="42">
        <f t="shared" si="8"/>
        <v>0</v>
      </c>
      <c r="U31" s="47"/>
      <c r="V31" s="48">
        <f t="shared" si="9"/>
        <v>0</v>
      </c>
      <c r="W31" s="3"/>
      <c r="X31" s="3"/>
    </row>
    <row r="32" spans="1:24" ht="36" thickBot="1" x14ac:dyDescent="0.5">
      <c r="A32" s="83">
        <f t="shared" si="0"/>
        <v>28</v>
      </c>
      <c r="B32" s="278"/>
      <c r="C32" s="43"/>
      <c r="D32" s="32">
        <f t="shared" si="10"/>
        <v>0</v>
      </c>
      <c r="E32" s="41"/>
      <c r="F32" s="32">
        <f t="shared" si="1"/>
        <v>0</v>
      </c>
      <c r="G32" s="41"/>
      <c r="H32" s="42">
        <f t="shared" si="2"/>
        <v>0</v>
      </c>
      <c r="I32" s="41"/>
      <c r="J32" s="42">
        <f t="shared" si="3"/>
        <v>0</v>
      </c>
      <c r="K32" s="44"/>
      <c r="L32" s="42">
        <f t="shared" si="4"/>
        <v>0</v>
      </c>
      <c r="M32" s="44"/>
      <c r="N32" s="42">
        <f t="shared" si="5"/>
        <v>0</v>
      </c>
      <c r="O32" s="45"/>
      <c r="P32" s="46">
        <f t="shared" si="6"/>
        <v>0</v>
      </c>
      <c r="Q32" s="44"/>
      <c r="R32" s="46">
        <f t="shared" si="7"/>
        <v>0</v>
      </c>
      <c r="S32" s="44"/>
      <c r="T32" s="49">
        <f t="shared" si="8"/>
        <v>0</v>
      </c>
      <c r="U32" s="47"/>
      <c r="V32" s="48">
        <f t="shared" si="9"/>
        <v>0</v>
      </c>
      <c r="W32" s="3"/>
      <c r="X32" s="3"/>
    </row>
    <row r="33" spans="1:24" ht="35.25" x14ac:dyDescent="0.45">
      <c r="A33" s="83">
        <f t="shared" si="0"/>
        <v>29</v>
      </c>
      <c r="B33" s="368"/>
      <c r="C33" s="43"/>
      <c r="D33" s="32">
        <f t="shared" si="10"/>
        <v>0</v>
      </c>
      <c r="E33" s="41"/>
      <c r="F33" s="42">
        <f t="shared" si="1"/>
        <v>0</v>
      </c>
      <c r="G33" s="41"/>
      <c r="H33" s="42">
        <f t="shared" si="2"/>
        <v>0</v>
      </c>
      <c r="I33" s="47"/>
      <c r="J33" s="42">
        <f t="shared" si="3"/>
        <v>0</v>
      </c>
      <c r="K33" s="41"/>
      <c r="L33" s="42">
        <f t="shared" si="4"/>
        <v>0</v>
      </c>
      <c r="M33" s="41"/>
      <c r="N33" s="42">
        <f t="shared" si="5"/>
        <v>0</v>
      </c>
      <c r="O33" s="45"/>
      <c r="P33" s="46">
        <f t="shared" si="6"/>
        <v>0</v>
      </c>
      <c r="Q33" s="44"/>
      <c r="R33" s="46">
        <f t="shared" si="7"/>
        <v>0</v>
      </c>
      <c r="S33" s="44"/>
      <c r="T33" s="42">
        <f t="shared" si="8"/>
        <v>0</v>
      </c>
      <c r="U33" s="47"/>
      <c r="V33" s="48">
        <f t="shared" si="9"/>
        <v>0</v>
      </c>
      <c r="W33" s="3"/>
      <c r="X33" s="3"/>
    </row>
    <row r="34" spans="1:24" ht="39.75" customHeight="1" thickBot="1" x14ac:dyDescent="0.5">
      <c r="A34" s="348">
        <f t="shared" si="0"/>
        <v>30</v>
      </c>
      <c r="B34" s="375"/>
      <c r="C34" s="71"/>
      <c r="D34" s="51">
        <f t="shared" si="10"/>
        <v>0</v>
      </c>
      <c r="E34" s="54"/>
      <c r="F34" s="51">
        <f t="shared" si="1"/>
        <v>0</v>
      </c>
      <c r="G34" s="55"/>
      <c r="H34" s="42">
        <f t="shared" si="2"/>
        <v>0</v>
      </c>
      <c r="I34" s="54"/>
      <c r="J34" s="42">
        <f t="shared" si="3"/>
        <v>0</v>
      </c>
      <c r="K34" s="54"/>
      <c r="L34" s="51">
        <f t="shared" si="4"/>
        <v>0</v>
      </c>
      <c r="M34" s="55"/>
      <c r="N34" s="51">
        <f t="shared" si="5"/>
        <v>0</v>
      </c>
      <c r="O34" s="63"/>
      <c r="P34" s="46">
        <f t="shared" si="6"/>
        <v>0</v>
      </c>
      <c r="Q34" s="55"/>
      <c r="R34" s="64">
        <f t="shared" si="7"/>
        <v>0</v>
      </c>
      <c r="S34" s="57"/>
      <c r="T34" s="46">
        <f t="shared" si="8"/>
        <v>0</v>
      </c>
      <c r="U34" s="65"/>
      <c r="V34" s="59">
        <f t="shared" si="9"/>
        <v>0</v>
      </c>
      <c r="W34" s="3"/>
      <c r="X34" s="3"/>
    </row>
    <row r="35" spans="1:24" ht="36" thickBot="1" x14ac:dyDescent="0.5">
      <c r="A35" s="347">
        <f t="shared" si="0"/>
        <v>31</v>
      </c>
      <c r="B35" s="367"/>
      <c r="C35" s="31"/>
      <c r="D35" s="51">
        <f t="shared" si="10"/>
        <v>0</v>
      </c>
      <c r="E35" s="31"/>
      <c r="F35" s="51">
        <f t="shared" si="1"/>
        <v>0</v>
      </c>
      <c r="G35" s="31"/>
      <c r="H35" s="42">
        <f t="shared" si="2"/>
        <v>0</v>
      </c>
      <c r="I35" s="31"/>
      <c r="J35" s="42">
        <f t="shared" si="3"/>
        <v>0</v>
      </c>
      <c r="K35" s="31"/>
      <c r="L35" s="32">
        <f t="shared" si="4"/>
        <v>0</v>
      </c>
      <c r="M35" s="60"/>
      <c r="N35" s="46">
        <f t="shared" si="5"/>
        <v>0</v>
      </c>
      <c r="O35" s="67"/>
      <c r="P35" s="32">
        <f t="shared" si="6"/>
        <v>0</v>
      </c>
      <c r="Q35" s="60"/>
      <c r="R35" s="46">
        <f t="shared" si="7"/>
        <v>0</v>
      </c>
      <c r="S35" s="34"/>
      <c r="T35" s="36">
        <f t="shared" si="8"/>
        <v>0</v>
      </c>
      <c r="U35" s="37"/>
      <c r="V35" s="38">
        <f t="shared" si="9"/>
        <v>0</v>
      </c>
      <c r="W35" s="3"/>
      <c r="X35" s="3"/>
    </row>
    <row r="36" spans="1:24" ht="36" thickBot="1" x14ac:dyDescent="0.5">
      <c r="A36" s="83">
        <f t="shared" si="0"/>
        <v>32</v>
      </c>
      <c r="B36" s="373"/>
      <c r="C36" s="41"/>
      <c r="D36" s="51">
        <f t="shared" si="10"/>
        <v>0</v>
      </c>
      <c r="E36" s="41"/>
      <c r="F36" s="42">
        <f t="shared" si="1"/>
        <v>0</v>
      </c>
      <c r="G36" s="44"/>
      <c r="H36" s="42">
        <f t="shared" si="2"/>
        <v>0</v>
      </c>
      <c r="I36" s="41"/>
      <c r="J36" s="42">
        <f t="shared" si="3"/>
        <v>0</v>
      </c>
      <c r="K36" s="41"/>
      <c r="L36" s="46">
        <f t="shared" si="4"/>
        <v>0</v>
      </c>
      <c r="M36" s="68"/>
      <c r="N36" s="42">
        <f t="shared" si="5"/>
        <v>0</v>
      </c>
      <c r="O36" s="45"/>
      <c r="P36" s="46">
        <f t="shared" si="6"/>
        <v>0</v>
      </c>
      <c r="Q36" s="44"/>
      <c r="R36" s="46">
        <f t="shared" si="7"/>
        <v>0</v>
      </c>
      <c r="S36" s="44"/>
      <c r="T36" s="42">
        <f t="shared" si="8"/>
        <v>0</v>
      </c>
      <c r="U36" s="47"/>
      <c r="V36" s="48">
        <f t="shared" si="9"/>
        <v>0</v>
      </c>
      <c r="W36" s="3"/>
      <c r="X36" s="3"/>
    </row>
    <row r="37" spans="1:24" ht="36" thickBot="1" x14ac:dyDescent="0.5">
      <c r="A37" s="83">
        <f t="shared" si="0"/>
        <v>33</v>
      </c>
      <c r="B37" s="366"/>
      <c r="C37" s="41"/>
      <c r="D37" s="51">
        <f t="shared" si="10"/>
        <v>0</v>
      </c>
      <c r="E37" s="41"/>
      <c r="F37" s="42">
        <f t="shared" si="1"/>
        <v>0</v>
      </c>
      <c r="G37" s="44"/>
      <c r="H37" s="42">
        <f t="shared" si="2"/>
        <v>0</v>
      </c>
      <c r="I37" s="68"/>
      <c r="J37" s="42">
        <f t="shared" si="3"/>
        <v>0</v>
      </c>
      <c r="K37" s="41"/>
      <c r="L37" s="46">
        <f t="shared" si="4"/>
        <v>0</v>
      </c>
      <c r="M37" s="44"/>
      <c r="N37" s="42">
        <f t="shared" si="5"/>
        <v>0</v>
      </c>
      <c r="O37" s="75"/>
      <c r="P37" s="46">
        <f t="shared" si="6"/>
        <v>0</v>
      </c>
      <c r="Q37" s="44"/>
      <c r="R37" s="46">
        <f t="shared" si="7"/>
        <v>0</v>
      </c>
      <c r="S37" s="44"/>
      <c r="T37" s="49">
        <f t="shared" si="8"/>
        <v>0</v>
      </c>
      <c r="U37" s="47"/>
      <c r="V37" s="48">
        <f t="shared" si="9"/>
        <v>0</v>
      </c>
      <c r="W37" s="3"/>
      <c r="X37" s="3"/>
    </row>
    <row r="38" spans="1:24" ht="35.25" x14ac:dyDescent="0.45">
      <c r="A38" s="83">
        <f t="shared" si="0"/>
        <v>34</v>
      </c>
      <c r="B38" s="278"/>
      <c r="C38" s="41"/>
      <c r="D38" s="42">
        <f t="shared" si="10"/>
        <v>0</v>
      </c>
      <c r="E38" s="41"/>
      <c r="F38" s="42">
        <f t="shared" si="1"/>
        <v>0</v>
      </c>
      <c r="G38" s="41"/>
      <c r="H38" s="42">
        <f t="shared" si="2"/>
        <v>0</v>
      </c>
      <c r="I38" s="41"/>
      <c r="J38" s="42">
        <f t="shared" si="3"/>
        <v>0</v>
      </c>
      <c r="K38" s="41"/>
      <c r="L38" s="46">
        <f t="shared" si="4"/>
        <v>0</v>
      </c>
      <c r="M38" s="44"/>
      <c r="N38" s="42">
        <f t="shared" si="5"/>
        <v>0</v>
      </c>
      <c r="O38" s="45"/>
      <c r="P38" s="46">
        <f t="shared" si="6"/>
        <v>0</v>
      </c>
      <c r="Q38" s="44"/>
      <c r="R38" s="46">
        <f t="shared" si="7"/>
        <v>0</v>
      </c>
      <c r="S38" s="44"/>
      <c r="T38" s="42">
        <f t="shared" si="8"/>
        <v>0</v>
      </c>
      <c r="U38" s="47"/>
      <c r="V38" s="48">
        <f t="shared" si="9"/>
        <v>0</v>
      </c>
      <c r="W38" s="3"/>
      <c r="X38" s="3"/>
    </row>
    <row r="39" spans="1:24" ht="36" thickBot="1" x14ac:dyDescent="0.5">
      <c r="A39" s="348">
        <f t="shared" si="0"/>
        <v>35</v>
      </c>
      <c r="B39" s="349"/>
      <c r="C39" s="54"/>
      <c r="D39" s="51">
        <f t="shared" si="10"/>
        <v>0</v>
      </c>
      <c r="E39" s="54"/>
      <c r="F39" s="51">
        <f t="shared" si="1"/>
        <v>0</v>
      </c>
      <c r="G39" s="54"/>
      <c r="H39" s="42">
        <f t="shared" si="2"/>
        <v>0</v>
      </c>
      <c r="I39" s="54"/>
      <c r="J39" s="42">
        <f t="shared" si="3"/>
        <v>0</v>
      </c>
      <c r="K39" s="54"/>
      <c r="L39" s="64">
        <f t="shared" si="4"/>
        <v>0</v>
      </c>
      <c r="M39" s="57"/>
      <c r="N39" s="53">
        <f t="shared" si="5"/>
        <v>0</v>
      </c>
      <c r="O39" s="56"/>
      <c r="P39" s="46">
        <f t="shared" si="6"/>
        <v>0</v>
      </c>
      <c r="Q39" s="57"/>
      <c r="R39" s="49">
        <f t="shared" si="7"/>
        <v>0</v>
      </c>
      <c r="S39" s="55"/>
      <c r="T39" s="46">
        <f t="shared" si="8"/>
        <v>0</v>
      </c>
      <c r="U39" s="58"/>
      <c r="V39" s="59">
        <f t="shared" si="9"/>
        <v>0</v>
      </c>
      <c r="W39" s="3"/>
      <c r="X39" s="3"/>
    </row>
    <row r="40" spans="1:24" ht="36" thickBot="1" x14ac:dyDescent="0.5">
      <c r="A40" s="347">
        <f t="shared" si="0"/>
        <v>36</v>
      </c>
      <c r="B40" s="362"/>
      <c r="C40" s="69"/>
      <c r="D40" s="51">
        <f t="shared" si="10"/>
        <v>0</v>
      </c>
      <c r="E40" s="31"/>
      <c r="F40" s="51">
        <f t="shared" si="1"/>
        <v>0</v>
      </c>
      <c r="G40" s="31"/>
      <c r="H40" s="42">
        <f t="shared" si="2"/>
        <v>0</v>
      </c>
      <c r="I40" s="34"/>
      <c r="J40" s="42">
        <f t="shared" si="3"/>
        <v>0</v>
      </c>
      <c r="K40" s="31"/>
      <c r="L40" s="64">
        <f t="shared" si="4"/>
        <v>0</v>
      </c>
      <c r="M40" s="34"/>
      <c r="N40" s="32">
        <f t="shared" si="5"/>
        <v>0</v>
      </c>
      <c r="O40" s="34"/>
      <c r="P40" s="32">
        <f t="shared" si="6"/>
        <v>0</v>
      </c>
      <c r="Q40" s="34"/>
      <c r="R40" s="32">
        <f t="shared" si="7"/>
        <v>0</v>
      </c>
      <c r="S40" s="34"/>
      <c r="T40" s="36">
        <f t="shared" si="8"/>
        <v>0</v>
      </c>
      <c r="U40" s="37"/>
      <c r="V40" s="38">
        <f t="shared" si="9"/>
        <v>0</v>
      </c>
      <c r="W40" s="3"/>
      <c r="X40" s="3"/>
    </row>
    <row r="41" spans="1:24" ht="36" thickBot="1" x14ac:dyDescent="0.5">
      <c r="A41" s="83">
        <f t="shared" si="0"/>
        <v>37</v>
      </c>
      <c r="B41" s="280"/>
      <c r="C41" s="41"/>
      <c r="D41" s="51">
        <f t="shared" si="10"/>
        <v>0</v>
      </c>
      <c r="E41" s="41"/>
      <c r="F41" s="51">
        <f t="shared" si="1"/>
        <v>0</v>
      </c>
      <c r="G41" s="41"/>
      <c r="H41" s="42">
        <f t="shared" si="2"/>
        <v>0</v>
      </c>
      <c r="I41" s="41"/>
      <c r="J41" s="42">
        <f t="shared" si="3"/>
        <v>0</v>
      </c>
      <c r="K41" s="41"/>
      <c r="L41" s="64">
        <f t="shared" si="4"/>
        <v>0</v>
      </c>
      <c r="M41" s="44"/>
      <c r="N41" s="42">
        <f t="shared" si="5"/>
        <v>0</v>
      </c>
      <c r="O41" s="44"/>
      <c r="P41" s="46">
        <f t="shared" si="6"/>
        <v>0</v>
      </c>
      <c r="Q41" s="44"/>
      <c r="R41" s="46">
        <f t="shared" si="7"/>
        <v>0</v>
      </c>
      <c r="S41" s="44"/>
      <c r="T41" s="42">
        <f t="shared" si="8"/>
        <v>0</v>
      </c>
      <c r="U41" s="47"/>
      <c r="V41" s="48">
        <f t="shared" si="9"/>
        <v>0</v>
      </c>
      <c r="W41" s="3"/>
      <c r="X41" s="3"/>
    </row>
    <row r="42" spans="1:24" ht="36" thickBot="1" x14ac:dyDescent="0.5">
      <c r="A42" s="83">
        <f t="shared" ref="A42:A46" si="11">A41+1</f>
        <v>38</v>
      </c>
      <c r="B42" s="354"/>
      <c r="C42" s="41"/>
      <c r="D42" s="51">
        <f t="shared" ref="D42:D46" si="12">C42/3*10</f>
        <v>0</v>
      </c>
      <c r="E42" s="41"/>
      <c r="F42" s="51">
        <f t="shared" ref="F42:F52" si="13">IF(E42&gt;0,IF(D42&gt;0,(D42*C$3+E42*10/3)/E$3,E42*10/3*(1-0.1*C$3)),IF(D42&gt;10,D42*0.9,D42))</f>
        <v>0</v>
      </c>
      <c r="G42" s="41"/>
      <c r="H42" s="42">
        <f t="shared" ref="H42:H53" si="14">IF(G42&gt;0,IF(F42&gt;0,(F42*E$3+G42*10/3)/G$3,G42*10/3*(1-0.1*E$3)),IF(F42&gt;10,F42*0.9,F42))</f>
        <v>0</v>
      </c>
      <c r="I42" s="41"/>
      <c r="J42" s="42">
        <f t="shared" ref="J42:J53" si="15">IF(I42&gt;0,IF(H42&gt;0,(H42*G$3+I42*10/3)/I$3,I42*10/3*(1-0.1*G$3)),IF(H42&gt;10,H42*0.9,H42))</f>
        <v>0</v>
      </c>
      <c r="K42" s="41"/>
      <c r="L42" s="42">
        <f t="shared" ref="L42:L50" si="16">IF(K42&gt;0,IF(J42&gt;0,(J42*I$3+K42*10/3)/K$3,K42*10/3*(1-0.1*I$3)),IF(J42&gt;10,J42*0.9,J42))</f>
        <v>0</v>
      </c>
      <c r="M42" s="44"/>
      <c r="N42" s="42">
        <f t="shared" ref="N42:N43" si="17">IF(M42&gt;0,IF(L42&gt;0,(L42*K$3+M42*10/3)/M$3,M42*10/3*(1-0.1*K$3)),IF(L42&gt;10,L42*0.9,L42))</f>
        <v>0</v>
      </c>
      <c r="O42" s="44"/>
      <c r="P42" s="46">
        <f t="shared" ref="P42:P54" si="18">IF(O42&gt;0,IF(N42&gt;0,(N42*M$3+O42*10/3)/O$3,O42*10/3*(1-0.1*M$3)),IF(N42&gt;10,N42*0.9,N42))</f>
        <v>0</v>
      </c>
      <c r="Q42" s="44"/>
      <c r="R42" s="46">
        <f t="shared" ref="R42:R54" si="19">IF(Q42&gt;0,IF(P42&gt;0,(P42*O$3+Q42*10/3)/Q$3,Q42*10/3*(1-0.1*O$3)),IF(P42&gt;10,P42*0.9,P42))</f>
        <v>0</v>
      </c>
      <c r="S42" s="44"/>
      <c r="T42" s="49">
        <f t="shared" ref="T42:T53" si="20">IF(S42&gt;0,IF(R42&gt;0,(R42*Q$3+S42*10/3)/S$3,S42*10/3*(1-0.1*Q$3)),IF(R42&gt;10,R42*0.9,R42))</f>
        <v>0</v>
      </c>
      <c r="U42" s="47"/>
      <c r="V42" s="48">
        <f t="shared" ref="V42:V48" si="21">IF(U42&gt;0,IF(T42&gt;0,(T42*S$3+U42*10/3)/U$3,U42*10/3*(1-0.1*S$3)),IF(T42&gt;10,T42*0.9,T42))</f>
        <v>0</v>
      </c>
      <c r="W42" s="3"/>
      <c r="X42" s="3"/>
    </row>
    <row r="43" spans="1:24" ht="36" thickBot="1" x14ac:dyDescent="0.5">
      <c r="A43" s="83">
        <f t="shared" si="11"/>
        <v>39</v>
      </c>
      <c r="B43" s="350"/>
      <c r="C43" s="41"/>
      <c r="D43" s="51">
        <f t="shared" si="12"/>
        <v>0</v>
      </c>
      <c r="E43" s="41"/>
      <c r="F43" s="51">
        <f t="shared" si="13"/>
        <v>0</v>
      </c>
      <c r="G43" s="41"/>
      <c r="H43" s="42">
        <f t="shared" si="14"/>
        <v>0</v>
      </c>
      <c r="I43" s="41"/>
      <c r="J43" s="42">
        <f t="shared" si="15"/>
        <v>0</v>
      </c>
      <c r="K43" s="44"/>
      <c r="L43" s="42">
        <f t="shared" si="16"/>
        <v>0</v>
      </c>
      <c r="M43" s="44"/>
      <c r="N43" s="42">
        <f t="shared" si="17"/>
        <v>0</v>
      </c>
      <c r="O43" s="44"/>
      <c r="P43" s="46">
        <f t="shared" si="18"/>
        <v>0</v>
      </c>
      <c r="Q43" s="44"/>
      <c r="R43" s="46">
        <f t="shared" si="19"/>
        <v>0</v>
      </c>
      <c r="S43" s="41"/>
      <c r="T43" s="42">
        <f t="shared" si="20"/>
        <v>0</v>
      </c>
      <c r="U43" s="47"/>
      <c r="V43" s="48">
        <f t="shared" si="21"/>
        <v>0</v>
      </c>
      <c r="W43" s="3"/>
      <c r="X43" s="3"/>
    </row>
    <row r="44" spans="1:24" ht="36" thickBot="1" x14ac:dyDescent="0.5">
      <c r="A44" s="84">
        <f t="shared" si="11"/>
        <v>40</v>
      </c>
      <c r="B44" s="353"/>
      <c r="C44" s="54"/>
      <c r="D44" s="51">
        <f t="shared" si="12"/>
        <v>0</v>
      </c>
      <c r="E44" s="54"/>
      <c r="F44" s="51">
        <f t="shared" si="13"/>
        <v>0</v>
      </c>
      <c r="G44" s="54"/>
      <c r="H44" s="42">
        <f t="shared" si="14"/>
        <v>0</v>
      </c>
      <c r="I44" s="54"/>
      <c r="J44" s="42">
        <f t="shared" si="15"/>
        <v>0</v>
      </c>
      <c r="K44" s="358"/>
      <c r="L44" s="42">
        <f t="shared" si="16"/>
        <v>0</v>
      </c>
      <c r="M44" s="54"/>
      <c r="N44" s="42">
        <f t="shared" ref="N44:N53" si="22">IF(M44&gt;0,IF(L44&gt;0,(L44*K$3+M44*10/3)/M$3,M44*10/3*(1-0.1*K$3)),IF(L44&gt;10,L44*0.9,L44))</f>
        <v>0</v>
      </c>
      <c r="O44" s="55"/>
      <c r="P44" s="64">
        <f t="shared" si="18"/>
        <v>0</v>
      </c>
      <c r="Q44" s="55"/>
      <c r="R44" s="64">
        <f t="shared" si="19"/>
        <v>0</v>
      </c>
      <c r="S44" s="55"/>
      <c r="T44" s="64">
        <f t="shared" si="20"/>
        <v>0</v>
      </c>
      <c r="U44" s="58"/>
      <c r="V44" s="59">
        <f t="shared" si="21"/>
        <v>0</v>
      </c>
      <c r="W44" s="3"/>
      <c r="X44" s="3"/>
    </row>
    <row r="45" spans="1:24" s="82" customFormat="1" ht="36" thickBot="1" x14ac:dyDescent="0.5">
      <c r="A45" s="346">
        <f t="shared" si="11"/>
        <v>41</v>
      </c>
      <c r="B45" s="355"/>
      <c r="C45" s="31"/>
      <c r="D45" s="51">
        <f t="shared" si="12"/>
        <v>0</v>
      </c>
      <c r="E45" s="31"/>
      <c r="F45" s="51">
        <f t="shared" si="13"/>
        <v>0</v>
      </c>
      <c r="G45" s="31"/>
      <c r="H45" s="42">
        <f t="shared" si="14"/>
        <v>0</v>
      </c>
      <c r="I45" s="31"/>
      <c r="J45" s="42">
        <f t="shared" si="15"/>
        <v>0</v>
      </c>
      <c r="K45" s="31"/>
      <c r="L45" s="42">
        <f t="shared" si="16"/>
        <v>0</v>
      </c>
      <c r="M45" s="60"/>
      <c r="N45" s="42">
        <f t="shared" si="22"/>
        <v>0</v>
      </c>
      <c r="O45" s="359"/>
      <c r="P45" s="32">
        <f t="shared" si="18"/>
        <v>0</v>
      </c>
      <c r="Q45" s="60"/>
      <c r="R45" s="46">
        <f t="shared" si="19"/>
        <v>0</v>
      </c>
      <c r="S45" s="34"/>
      <c r="T45" s="36">
        <f t="shared" si="20"/>
        <v>0</v>
      </c>
      <c r="U45" s="37"/>
      <c r="V45" s="38">
        <f t="shared" si="21"/>
        <v>0</v>
      </c>
    </row>
    <row r="46" spans="1:24" s="82" customFormat="1" ht="36" thickBot="1" x14ac:dyDescent="0.5">
      <c r="A46" s="83">
        <f t="shared" si="11"/>
        <v>42</v>
      </c>
      <c r="B46" s="351"/>
      <c r="C46" s="41"/>
      <c r="D46" s="51">
        <f t="shared" si="12"/>
        <v>0</v>
      </c>
      <c r="E46" s="41"/>
      <c r="F46" s="51">
        <f t="shared" si="13"/>
        <v>0</v>
      </c>
      <c r="G46" s="41"/>
      <c r="H46" s="42">
        <f t="shared" si="14"/>
        <v>0</v>
      </c>
      <c r="I46" s="41"/>
      <c r="J46" s="42">
        <f t="shared" si="15"/>
        <v>0</v>
      </c>
      <c r="K46" s="41"/>
      <c r="L46" s="42">
        <f t="shared" si="16"/>
        <v>0</v>
      </c>
      <c r="M46" s="44"/>
      <c r="N46" s="42">
        <f t="shared" si="22"/>
        <v>0</v>
      </c>
      <c r="O46" s="45"/>
      <c r="P46" s="32">
        <f t="shared" si="18"/>
        <v>0</v>
      </c>
      <c r="Q46" s="44"/>
      <c r="R46" s="46">
        <f t="shared" si="19"/>
        <v>0</v>
      </c>
      <c r="S46" s="44"/>
      <c r="T46" s="42">
        <f t="shared" si="20"/>
        <v>0</v>
      </c>
      <c r="U46" s="47"/>
      <c r="V46" s="48">
        <f t="shared" si="21"/>
        <v>0</v>
      </c>
    </row>
    <row r="47" spans="1:24" s="82" customFormat="1" ht="36" thickBot="1" x14ac:dyDescent="0.5">
      <c r="A47" s="83">
        <f>A46+1</f>
        <v>43</v>
      </c>
      <c r="B47" s="76"/>
      <c r="C47" s="77"/>
      <c r="D47" s="51">
        <f t="shared" ref="D47:D53" si="23">C47/3*10</f>
        <v>0</v>
      </c>
      <c r="E47" s="77"/>
      <c r="F47" s="51">
        <f t="shared" si="13"/>
        <v>0</v>
      </c>
      <c r="G47" s="41"/>
      <c r="H47" s="42">
        <f t="shared" si="14"/>
        <v>0</v>
      </c>
      <c r="I47" s="41"/>
      <c r="J47" s="42">
        <f t="shared" si="15"/>
        <v>0</v>
      </c>
      <c r="K47" s="41"/>
      <c r="L47" s="42">
        <f t="shared" si="16"/>
        <v>0</v>
      </c>
      <c r="M47" s="41"/>
      <c r="N47" s="42">
        <f t="shared" si="22"/>
        <v>0</v>
      </c>
      <c r="O47" s="75"/>
      <c r="P47" s="46">
        <f t="shared" si="18"/>
        <v>0</v>
      </c>
      <c r="Q47" s="44"/>
      <c r="R47" s="46">
        <f t="shared" si="19"/>
        <v>0</v>
      </c>
      <c r="S47" s="44"/>
      <c r="T47" s="49">
        <f t="shared" si="20"/>
        <v>0</v>
      </c>
      <c r="U47" s="47"/>
      <c r="V47" s="48">
        <f t="shared" si="21"/>
        <v>0</v>
      </c>
    </row>
    <row r="48" spans="1:24" s="82" customFormat="1" ht="36" thickBot="1" x14ac:dyDescent="0.5">
      <c r="A48" s="83">
        <f>A47+1</f>
        <v>44</v>
      </c>
      <c r="B48" s="352"/>
      <c r="C48" s="41"/>
      <c r="D48" s="51">
        <f t="shared" si="23"/>
        <v>0</v>
      </c>
      <c r="E48" s="41"/>
      <c r="F48" s="51">
        <f t="shared" si="13"/>
        <v>0</v>
      </c>
      <c r="G48" s="44"/>
      <c r="H48" s="42">
        <f t="shared" si="14"/>
        <v>0</v>
      </c>
      <c r="I48" s="44"/>
      <c r="J48" s="42">
        <f t="shared" si="15"/>
        <v>0</v>
      </c>
      <c r="K48" s="41"/>
      <c r="L48" s="42">
        <f t="shared" si="16"/>
        <v>0</v>
      </c>
      <c r="M48" s="68"/>
      <c r="N48" s="42">
        <f t="shared" si="22"/>
        <v>0</v>
      </c>
      <c r="O48" s="45"/>
      <c r="P48" s="46">
        <f t="shared" si="18"/>
        <v>0</v>
      </c>
      <c r="Q48" s="44"/>
      <c r="R48" s="46">
        <f t="shared" si="19"/>
        <v>0</v>
      </c>
      <c r="S48" s="44"/>
      <c r="T48" s="42">
        <f t="shared" si="20"/>
        <v>0</v>
      </c>
      <c r="U48" s="47"/>
      <c r="V48" s="48">
        <f t="shared" si="21"/>
        <v>0</v>
      </c>
    </row>
    <row r="49" spans="1:24" s="82" customFormat="1" ht="36" thickBot="1" x14ac:dyDescent="0.5">
      <c r="A49" s="84">
        <f>A48+1</f>
        <v>45</v>
      </c>
      <c r="B49" s="62"/>
      <c r="C49" s="54"/>
      <c r="D49" s="51">
        <f t="shared" si="23"/>
        <v>0</v>
      </c>
      <c r="E49" s="54"/>
      <c r="F49" s="51">
        <f t="shared" si="13"/>
        <v>0</v>
      </c>
      <c r="G49" s="54"/>
      <c r="H49" s="42">
        <f t="shared" si="14"/>
        <v>0</v>
      </c>
      <c r="I49" s="54"/>
      <c r="J49" s="42">
        <f t="shared" si="15"/>
        <v>0</v>
      </c>
      <c r="K49" s="54"/>
      <c r="L49" s="42">
        <f t="shared" si="16"/>
        <v>0</v>
      </c>
      <c r="M49" s="55"/>
      <c r="N49" s="42">
        <f t="shared" si="22"/>
        <v>0</v>
      </c>
      <c r="O49" s="360"/>
      <c r="P49" s="46">
        <f t="shared" si="18"/>
        <v>0</v>
      </c>
      <c r="Q49" s="50"/>
      <c r="R49" s="46">
        <f t="shared" si="19"/>
        <v>0</v>
      </c>
      <c r="S49" s="55"/>
      <c r="T49" s="46">
        <f t="shared" si="20"/>
        <v>0</v>
      </c>
      <c r="U49" s="58"/>
      <c r="V49" s="59">
        <f t="shared" ref="V49:V59" si="24">IF(U49&gt;0,IF(T49&gt;0,(T49*S$3+U49*10/3)/U$3,U49*10/3*(1-0.1*S$3)),IF(T49&gt;10,T49*0.9,T49))</f>
        <v>0</v>
      </c>
    </row>
    <row r="50" spans="1:24" s="87" customFormat="1" ht="36" thickBot="1" x14ac:dyDescent="0.5">
      <c r="A50" s="30">
        <f>A49+1</f>
        <v>46</v>
      </c>
      <c r="B50" s="356"/>
      <c r="C50" s="33"/>
      <c r="D50" s="51">
        <f t="shared" si="23"/>
        <v>0</v>
      </c>
      <c r="E50" s="31"/>
      <c r="F50" s="51">
        <f t="shared" si="13"/>
        <v>0</v>
      </c>
      <c r="G50" s="34"/>
      <c r="H50" s="42">
        <f t="shared" si="14"/>
        <v>0</v>
      </c>
      <c r="I50" s="33"/>
      <c r="J50" s="42">
        <f t="shared" si="15"/>
        <v>0</v>
      </c>
      <c r="K50" s="31"/>
      <c r="L50" s="42">
        <f t="shared" si="16"/>
        <v>0</v>
      </c>
      <c r="M50" s="34"/>
      <c r="N50" s="42">
        <f t="shared" si="22"/>
        <v>0</v>
      </c>
      <c r="O50" s="34"/>
      <c r="P50" s="32">
        <f t="shared" si="18"/>
        <v>0</v>
      </c>
      <c r="Q50" s="34"/>
      <c r="R50" s="32">
        <f t="shared" si="19"/>
        <v>0</v>
      </c>
      <c r="S50" s="60"/>
      <c r="T50" s="36">
        <f t="shared" si="20"/>
        <v>0</v>
      </c>
      <c r="U50" s="61"/>
      <c r="V50" s="38">
        <f t="shared" si="24"/>
        <v>0</v>
      </c>
    </row>
    <row r="51" spans="1:24" s="87" customFormat="1" ht="36" thickBot="1" x14ac:dyDescent="0.5">
      <c r="A51" s="39">
        <v>45</v>
      </c>
      <c r="B51" s="357"/>
      <c r="C51" s="43"/>
      <c r="D51" s="51">
        <f t="shared" si="23"/>
        <v>0</v>
      </c>
      <c r="E51" s="41"/>
      <c r="F51" s="51">
        <f t="shared" si="13"/>
        <v>0</v>
      </c>
      <c r="G51" s="41"/>
      <c r="H51" s="42">
        <f t="shared" si="14"/>
        <v>0</v>
      </c>
      <c r="I51" s="43"/>
      <c r="J51" s="42">
        <f t="shared" si="15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22"/>
        <v>0</v>
      </c>
      <c r="O51" s="44"/>
      <c r="P51" s="46">
        <f t="shared" si="18"/>
        <v>0</v>
      </c>
      <c r="Q51" s="44"/>
      <c r="R51" s="46">
        <f t="shared" si="19"/>
        <v>0</v>
      </c>
      <c r="S51" s="44"/>
      <c r="T51" s="42">
        <f t="shared" si="20"/>
        <v>0</v>
      </c>
      <c r="U51" s="47"/>
      <c r="V51" s="48">
        <f t="shared" si="24"/>
        <v>0</v>
      </c>
    </row>
    <row r="52" spans="1:24" s="87" customFormat="1" ht="36" thickBot="1" x14ac:dyDescent="0.5">
      <c r="A52" s="39">
        <f t="shared" ref="A52:A59" si="25">A51+1</f>
        <v>46</v>
      </c>
      <c r="B52" s="76"/>
      <c r="C52" s="43"/>
      <c r="D52" s="51">
        <f t="shared" si="23"/>
        <v>0</v>
      </c>
      <c r="E52" s="77"/>
      <c r="F52" s="51">
        <f t="shared" si="13"/>
        <v>0</v>
      </c>
      <c r="G52" s="41"/>
      <c r="H52" s="42">
        <f t="shared" si="14"/>
        <v>0</v>
      </c>
      <c r="I52" s="43"/>
      <c r="J52" s="42">
        <f t="shared" si="15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22"/>
        <v>0</v>
      </c>
      <c r="O52" s="44"/>
      <c r="P52" s="46">
        <f t="shared" si="18"/>
        <v>0</v>
      </c>
      <c r="Q52" s="44"/>
      <c r="R52" s="46">
        <f t="shared" si="19"/>
        <v>0</v>
      </c>
      <c r="S52" s="44"/>
      <c r="T52" s="49">
        <f t="shared" si="20"/>
        <v>0</v>
      </c>
      <c r="U52" s="47"/>
      <c r="V52" s="48">
        <f t="shared" si="24"/>
        <v>0</v>
      </c>
    </row>
    <row r="53" spans="1:24" s="87" customFormat="1" ht="36" thickBot="1" x14ac:dyDescent="0.5">
      <c r="A53" s="39">
        <f t="shared" si="25"/>
        <v>47</v>
      </c>
      <c r="B53" s="351"/>
      <c r="C53" s="43"/>
      <c r="D53" s="51">
        <f t="shared" si="23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14"/>
        <v>0</v>
      </c>
      <c r="I53" s="43"/>
      <c r="J53" s="42">
        <f t="shared" si="15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22"/>
        <v>0</v>
      </c>
      <c r="O53" s="68"/>
      <c r="P53" s="46">
        <f t="shared" si="18"/>
        <v>0</v>
      </c>
      <c r="Q53" s="44"/>
      <c r="R53" s="46">
        <f t="shared" si="19"/>
        <v>0</v>
      </c>
      <c r="S53" s="44"/>
      <c r="T53" s="42">
        <f t="shared" si="20"/>
        <v>0</v>
      </c>
      <c r="U53" s="47"/>
      <c r="V53" s="48">
        <f t="shared" si="24"/>
        <v>0</v>
      </c>
    </row>
    <row r="54" spans="1:24" s="87" customFormat="1" ht="36" hidden="1" thickBot="1" x14ac:dyDescent="0.5">
      <c r="A54" s="70">
        <f t="shared" si="25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18"/>
        <v>0</v>
      </c>
      <c r="Q54" s="55"/>
      <c r="R54" s="64">
        <f t="shared" si="19"/>
        <v>0</v>
      </c>
      <c r="S54" s="57"/>
      <c r="T54" s="46">
        <f t="shared" ref="T54:T59" si="26">IF(S54&gt;0,IF(R54&gt;0,(R54*Q$3+S54*10/3)/S$3,S54*10/3*(1-0.1*Q$3)),IF(R54&gt;10,R54*0.9,R54))</f>
        <v>0</v>
      </c>
      <c r="U54" s="65"/>
      <c r="V54" s="59">
        <f t="shared" si="24"/>
        <v>0</v>
      </c>
    </row>
    <row r="55" spans="1:24" ht="35.25" hidden="1" x14ac:dyDescent="0.45">
      <c r="A55" s="30">
        <f t="shared" si="25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26"/>
        <v>0</v>
      </c>
      <c r="U55" s="37"/>
      <c r="V55" s="38">
        <f t="shared" si="24"/>
        <v>0</v>
      </c>
      <c r="W55" s="3"/>
      <c r="X55" s="3"/>
    </row>
    <row r="56" spans="1:24" ht="35.25" hidden="1" x14ac:dyDescent="0.45">
      <c r="A56" s="39">
        <f t="shared" si="25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26"/>
        <v>0</v>
      </c>
      <c r="U56" s="47"/>
      <c r="V56" s="48">
        <f t="shared" si="24"/>
        <v>0</v>
      </c>
      <c r="W56" s="3"/>
      <c r="X56" s="3"/>
    </row>
    <row r="57" spans="1:24" ht="35.25" hidden="1" x14ac:dyDescent="0.45">
      <c r="A57" s="39">
        <f t="shared" si="25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26"/>
        <v>0</v>
      </c>
      <c r="U57" s="47"/>
      <c r="V57" s="48">
        <f t="shared" si="24"/>
        <v>0</v>
      </c>
      <c r="W57" s="3"/>
      <c r="X57" s="3"/>
    </row>
    <row r="58" spans="1:24" ht="35.25" hidden="1" x14ac:dyDescent="0.45">
      <c r="A58" s="39">
        <f t="shared" si="25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26"/>
        <v>0</v>
      </c>
      <c r="U58" s="47"/>
      <c r="V58" s="48">
        <f t="shared" si="24"/>
        <v>0</v>
      </c>
      <c r="W58" s="3"/>
      <c r="X58" s="3"/>
    </row>
    <row r="59" spans="1:24" ht="36" hidden="1" thickBot="1" x14ac:dyDescent="0.5">
      <c r="A59" s="70">
        <f t="shared" si="25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26"/>
        <v>0</v>
      </c>
      <c r="U59" s="65"/>
      <c r="V59" s="92">
        <f t="shared" si="24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>IF(S60&gt;0,IF(R60&gt;0,(R60*Q$3+S60*10/3)/S$3,S60*10/3*(1-0.1*Q$3)),IF(R60&gt;10,R60*0.9,R60))</f>
        <v>0</v>
      </c>
      <c r="U60" s="86"/>
      <c r="V60" s="38">
        <f t="shared" ref="V60:V68" si="27">IF(U60&gt;0,IF(T60&gt;0,(T60*S$3+U60*10/3)/U$3,U60*10/3*(1-0.1*S$3)),IF(T60&gt;10,T60*0.9,T60))</f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>IF(S61&gt;0,IF(R61&gt;0,(R61*Q$3+S61*10/3)/S$3,S61*10/3*(1-0.1*Q$3)),IF(R61&gt;10,R61*0.9,R61))</f>
        <v>0</v>
      </c>
      <c r="U61" s="68"/>
      <c r="V61" s="48">
        <f t="shared" si="27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>IF(S62&gt;0,IF(R62&gt;0,(R62*Q$3+S62*10/3)/S$3,S62*10/3*(1-0.1*Q$3)),IF(R62&gt;10,R62*0.9,R62))</f>
        <v>0</v>
      </c>
      <c r="U62" s="68"/>
      <c r="V62" s="48">
        <f t="shared" si="27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>IF(S63&gt;0,IF(R63&gt;0,(R63*Q$3+S63*10/3)/S$3,S63*10/3*(1-0.1*Q$3)),IF(R63&gt;10,R63*0.9,R63))</f>
        <v>0</v>
      </c>
      <c r="U63" s="68"/>
      <c r="V63" s="48">
        <f t="shared" si="27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8"/>
      <c r="V64" s="92">
        <f t="shared" si="27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27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27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27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27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>IF(U69&gt;0,IF(T69&gt;0,(T69*S$3+U69*10/3)/U$3,U69*10/3*(1-0.1*S$3)),IF(T69&gt;10,T69*0.9,T69))</f>
        <v>0</v>
      </c>
      <c r="W69" s="3"/>
      <c r="X69" s="3"/>
    </row>
    <row r="70" spans="1:24" ht="36" hidden="1" thickBot="1" x14ac:dyDescent="0.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 x14ac:dyDescent="0.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 x14ac:dyDescent="0.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B5:D23">
    <sortCondition descending="1" ref="D5:D23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7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O7" sqref="O7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37</v>
      </c>
      <c r="B2" s="382" t="s">
        <v>29</v>
      </c>
      <c r="C2" s="383"/>
      <c r="D2" s="157"/>
      <c r="E2" s="214" t="s">
        <v>36</v>
      </c>
      <c r="F2" s="382" t="s">
        <v>29</v>
      </c>
      <c r="G2" s="383"/>
      <c r="H2" s="156"/>
      <c r="I2" s="214" t="s">
        <v>35</v>
      </c>
      <c r="J2" s="382" t="s">
        <v>29</v>
      </c>
      <c r="K2" s="383"/>
      <c r="L2" s="156"/>
      <c r="M2" s="214" t="s">
        <v>34</v>
      </c>
      <c r="N2" s="382" t="s">
        <v>29</v>
      </c>
      <c r="O2" s="383"/>
      <c r="P2" s="156"/>
      <c r="Q2" s="214" t="s">
        <v>33</v>
      </c>
      <c r="R2" s="382" t="s">
        <v>29</v>
      </c>
      <c r="S2" s="383"/>
      <c r="T2" s="156"/>
      <c r="U2" s="208" t="s">
        <v>38</v>
      </c>
      <c r="V2" s="382" t="s">
        <v>29</v>
      </c>
      <c r="W2" s="383"/>
      <c r="X2" s="156"/>
      <c r="Y2" s="217" t="s">
        <v>39</v>
      </c>
      <c r="Z2" s="382" t="s">
        <v>29</v>
      </c>
      <c r="AA2" s="383"/>
      <c r="AC2" s="217" t="s">
        <v>39</v>
      </c>
      <c r="AD2" s="382" t="s">
        <v>29</v>
      </c>
      <c r="AE2" s="383"/>
      <c r="AG2" s="381" t="s">
        <v>46</v>
      </c>
      <c r="AH2" s="381"/>
      <c r="AI2" s="381"/>
      <c r="AJ2" s="381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301"/>
      <c r="AH3" s="302" t="s">
        <v>47</v>
      </c>
      <c r="AI3" s="302" t="s">
        <v>48</v>
      </c>
      <c r="AJ3" s="303" t="s">
        <v>49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4">
        <v>1</v>
      </c>
      <c r="AH4" s="305">
        <v>17</v>
      </c>
      <c r="AI4" s="305">
        <v>11.5</v>
      </c>
      <c r="AJ4" s="306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7">
        <v>2</v>
      </c>
      <c r="AH5" s="308">
        <v>16</v>
      </c>
      <c r="AI5" s="308">
        <v>10.5</v>
      </c>
      <c r="AJ5" s="309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7">
        <v>3</v>
      </c>
      <c r="AH6" s="308">
        <v>15</v>
      </c>
      <c r="AI6" s="308">
        <v>9.5</v>
      </c>
      <c r="AJ6" s="309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7">
        <v>4</v>
      </c>
      <c r="AH7" s="308">
        <v>14</v>
      </c>
      <c r="AI7" s="308">
        <v>8.5</v>
      </c>
      <c r="AJ7" s="309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7">
        <v>5</v>
      </c>
      <c r="AH8" s="308">
        <v>13</v>
      </c>
      <c r="AI8" s="308">
        <v>7.5</v>
      </c>
      <c r="AJ8" s="309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7">
        <v>6</v>
      </c>
      <c r="AH9" s="308">
        <v>12.5</v>
      </c>
      <c r="AI9" s="308">
        <v>7</v>
      </c>
      <c r="AJ9" s="309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7">
        <v>7</v>
      </c>
      <c r="AH10" s="308">
        <v>12</v>
      </c>
      <c r="AI10" s="308">
        <v>6.5</v>
      </c>
      <c r="AJ10" s="309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7">
        <v>8</v>
      </c>
      <c r="AH11" s="308">
        <v>11.5</v>
      </c>
      <c r="AI11" s="308">
        <v>6</v>
      </c>
      <c r="AJ11" s="309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7">
        <v>9</v>
      </c>
      <c r="AH12" s="308">
        <v>11</v>
      </c>
      <c r="AI12" s="308">
        <v>5.5</v>
      </c>
      <c r="AJ12" s="309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10">
        <v>10</v>
      </c>
      <c r="AH13" s="311">
        <v>10.5</v>
      </c>
      <c r="AI13" s="311"/>
      <c r="AJ13" s="312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/>
      <c r="B16" s="157"/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84"/>
      <c r="P19" s="386" t="s">
        <v>16</v>
      </c>
      <c r="Q19" s="387"/>
      <c r="R19" s="387"/>
      <c r="S19" s="387"/>
      <c r="T19" s="387"/>
      <c r="U19" s="387"/>
      <c r="V19" s="387"/>
      <c r="W19" s="387"/>
      <c r="X19" s="387"/>
      <c r="Y19" s="387"/>
      <c r="Z19" s="388"/>
      <c r="AA19" s="155" t="s">
        <v>15</v>
      </c>
      <c r="AB19" s="313" t="s">
        <v>50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85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4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5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6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6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6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6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6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6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6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6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6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7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zoomScale="80" zoomScaleNormal="80" zoomScalePageLayoutView="90" workbookViewId="0">
      <selection activeCell="A21" sqref="A2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9" t="s">
        <v>58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</row>
    <row r="2" spans="1:31" ht="13.5" customHeight="1" thickBot="1" x14ac:dyDescent="0.2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127"/>
      <c r="AD2" s="127"/>
      <c r="AE2" s="127"/>
    </row>
    <row r="3" spans="1:31" s="131" customFormat="1" ht="16.5" thickBot="1" x14ac:dyDescent="0.3">
      <c r="A3" s="391" t="s">
        <v>21</v>
      </c>
      <c r="B3" s="394" t="s">
        <v>22</v>
      </c>
      <c r="C3" s="128"/>
      <c r="D3" s="397">
        <v>1</v>
      </c>
      <c r="E3" s="398"/>
      <c r="F3" s="399"/>
      <c r="G3" s="397">
        <v>2</v>
      </c>
      <c r="H3" s="398"/>
      <c r="I3" s="399"/>
      <c r="J3" s="400">
        <v>3</v>
      </c>
      <c r="K3" s="401"/>
      <c r="L3" s="402"/>
      <c r="M3" s="403" t="s">
        <v>2</v>
      </c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5"/>
      <c r="AA3" s="129">
        <f>SUM(M3:Z3)</f>
        <v>0</v>
      </c>
      <c r="AB3" s="406" t="s">
        <v>23</v>
      </c>
      <c r="AC3" s="130"/>
      <c r="AD3" s="130"/>
      <c r="AE3" s="130"/>
    </row>
    <row r="4" spans="1:31" s="131" customFormat="1" ht="16.5" customHeight="1" thickBot="1" x14ac:dyDescent="0.3">
      <c r="A4" s="392"/>
      <c r="B4" s="395"/>
      <c r="C4" s="408" t="s">
        <v>24</v>
      </c>
      <c r="D4" s="410" t="s">
        <v>29</v>
      </c>
      <c r="E4" s="414" t="s">
        <v>31</v>
      </c>
      <c r="F4" s="416" t="s">
        <v>32</v>
      </c>
      <c r="G4" s="410" t="s">
        <v>29</v>
      </c>
      <c r="H4" s="414" t="s">
        <v>31</v>
      </c>
      <c r="I4" s="416" t="s">
        <v>32</v>
      </c>
      <c r="J4" s="410" t="s">
        <v>29</v>
      </c>
      <c r="K4" s="414" t="s">
        <v>31</v>
      </c>
      <c r="L4" s="416" t="s">
        <v>32</v>
      </c>
      <c r="M4" s="418" t="s">
        <v>30</v>
      </c>
      <c r="N4" s="412">
        <v>1</v>
      </c>
      <c r="O4" s="413"/>
      <c r="P4" s="413"/>
      <c r="Q4" s="413"/>
      <c r="R4" s="412">
        <v>2</v>
      </c>
      <c r="S4" s="413"/>
      <c r="T4" s="413"/>
      <c r="U4" s="413"/>
      <c r="V4" s="412">
        <v>3</v>
      </c>
      <c r="W4" s="413"/>
      <c r="X4" s="413"/>
      <c r="Y4" s="413"/>
      <c r="Z4" s="144"/>
      <c r="AA4" s="129"/>
      <c r="AB4" s="407"/>
      <c r="AC4" s="130"/>
      <c r="AD4" s="130"/>
      <c r="AE4" s="130"/>
    </row>
    <row r="5" spans="1:31" s="133" customFormat="1" ht="33" customHeight="1" thickBot="1" x14ac:dyDescent="0.3">
      <c r="A5" s="393"/>
      <c r="B5" s="396"/>
      <c r="C5" s="409"/>
      <c r="D5" s="411"/>
      <c r="E5" s="415"/>
      <c r="F5" s="417"/>
      <c r="G5" s="411"/>
      <c r="H5" s="415"/>
      <c r="I5" s="417"/>
      <c r="J5" s="411"/>
      <c r="K5" s="415"/>
      <c r="L5" s="417"/>
      <c r="M5" s="419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07"/>
      <c r="AC5" s="132"/>
      <c r="AD5" s="132"/>
      <c r="AE5" s="132"/>
    </row>
    <row r="6" spans="1:31" ht="15.75" x14ac:dyDescent="0.25">
      <c r="A6" s="281">
        <f ca="1">RANK(AB6,AB$6:OFFSET(AB$6,0,0,COUNTA(B$6:B$43)))</f>
        <v>1</v>
      </c>
      <c r="B6" s="318" t="s">
        <v>52</v>
      </c>
      <c r="C6" s="288">
        <v>10</v>
      </c>
      <c r="D6" s="257">
        <v>1</v>
      </c>
      <c r="E6" s="258">
        <v>3</v>
      </c>
      <c r="F6" s="259">
        <v>2</v>
      </c>
      <c r="G6" s="260">
        <v>1</v>
      </c>
      <c r="H6" s="224">
        <v>1</v>
      </c>
      <c r="I6" s="258">
        <v>1</v>
      </c>
      <c r="J6" s="257">
        <v>1</v>
      </c>
      <c r="K6" s="258">
        <v>7</v>
      </c>
      <c r="L6" s="261">
        <v>4</v>
      </c>
      <c r="M6" s="272"/>
      <c r="N6" s="218">
        <f ca="1">OFFSET(Очки!$A$3,F6,D6+QUOTIENT(MAX($C$44-11,0), 2)*4)</f>
        <v>15</v>
      </c>
      <c r="O6" s="186">
        <f ca="1">IF(F6&lt;E6,OFFSET(IF(OR($C$44=11,$C$44=12),Очки!$B$17,Очки!$O$18),2+E6-F6,IF(D6=2,12,13-E6)),0)</f>
        <v>0.7</v>
      </c>
      <c r="P6" s="186"/>
      <c r="Q6" s="262"/>
      <c r="R6" s="218">
        <f ca="1">OFFSET(Очки!$A$3,I6,G6+QUOTIENT(MAX($C$44-11,0), 2)*4)</f>
        <v>16</v>
      </c>
      <c r="S6" s="186">
        <f ca="1">IF(I6&lt;H6,OFFSET(IF(OR($C$44=11,$C$44=12),Очки!$B$17,Очки!$O$18),2+H6-I6,IF(G6=2,12,13-H6)),0)</f>
        <v>0</v>
      </c>
      <c r="T6" s="186">
        <v>2</v>
      </c>
      <c r="U6" s="262"/>
      <c r="V6" s="218">
        <f ca="1">OFFSET(Очки!$A$3,L6,J6+QUOTIENT(MAX($C$44-11,0), 2)*4)</f>
        <v>13</v>
      </c>
      <c r="W6" s="186">
        <f ca="1">IF(L6&lt;K6,OFFSET(IF(OR($C$44=11,$C$44=12),Очки!$B$17,Очки!$O$18),2+K6-L6,IF(J6=2,12,13-K6)),0)</f>
        <v>3</v>
      </c>
      <c r="X6" s="186">
        <v>2.5</v>
      </c>
      <c r="Y6" s="187"/>
      <c r="Z6" s="134"/>
      <c r="AA6" s="135"/>
      <c r="AB6" s="182">
        <f t="shared" ref="AB6:AB22" ca="1" si="0">SUM(M6:Y6)</f>
        <v>52.2</v>
      </c>
      <c r="AC6" s="127"/>
      <c r="AD6" s="127"/>
      <c r="AE6" s="127"/>
    </row>
    <row r="7" spans="1:31" ht="15.75" x14ac:dyDescent="0.25">
      <c r="A7" s="282">
        <f ca="1">RANK(AB7,AB$6:OFFSET(AB$6,0,0,COUNTA(B$6:B$43)))</f>
        <v>2</v>
      </c>
      <c r="B7" s="286" t="s">
        <v>61</v>
      </c>
      <c r="C7" s="219"/>
      <c r="D7" s="225">
        <v>1</v>
      </c>
      <c r="E7" s="226">
        <v>4</v>
      </c>
      <c r="F7" s="227">
        <v>3</v>
      </c>
      <c r="G7" s="223">
        <v>1</v>
      </c>
      <c r="H7" s="228">
        <v>5</v>
      </c>
      <c r="I7" s="226">
        <v>2</v>
      </c>
      <c r="J7" s="225">
        <v>2</v>
      </c>
      <c r="K7" s="226">
        <v>5</v>
      </c>
      <c r="L7" s="229">
        <v>1</v>
      </c>
      <c r="M7" s="273"/>
      <c r="N7" s="192">
        <f ca="1">OFFSET(Очки!$A$3,F7,D7+QUOTIENT(MAX($C$44-11,0), 2)*4)</f>
        <v>14</v>
      </c>
      <c r="O7" s="188">
        <f ca="1">IF(F7&lt;E7,OFFSET(IF(OR($C$44=11,$C$44=12),Очки!$B$17,Очки!$O$18),2+E7-F7,IF(D7=2,12,13-E7)),0)</f>
        <v>0.8</v>
      </c>
      <c r="P7" s="188">
        <v>0.5</v>
      </c>
      <c r="Q7" s="263"/>
      <c r="R7" s="192">
        <f ca="1">OFFSET(Очки!$A$3,I7,G7+QUOTIENT(MAX($C$44-11,0), 2)*4)</f>
        <v>15</v>
      </c>
      <c r="S7" s="188">
        <f ca="1">IF(I7&lt;H7,OFFSET(IF(OR($C$44=11,$C$44=12),Очки!$B$17,Очки!$O$18),2+H7-I7,IF(G7=2,12,13-H7)),0)</f>
        <v>2.4000000000000004</v>
      </c>
      <c r="T7" s="188"/>
      <c r="U7" s="263"/>
      <c r="V7" s="192">
        <f ca="1">OFFSET(Очки!$A$3,L7,J7+QUOTIENT(MAX($C$44-11,0), 2)*4)</f>
        <v>11</v>
      </c>
      <c r="W7" s="188">
        <f ca="1">IF(L7&lt;K7,OFFSET(IF(OR($C$44=11,$C$44=12),Очки!$B$17,Очки!$O$18),2+K7-L7,IF(J7=2,12,13-K7)),0)</f>
        <v>2.8</v>
      </c>
      <c r="X7" s="188"/>
      <c r="Y7" s="189"/>
      <c r="Z7" s="136"/>
      <c r="AA7" s="137"/>
      <c r="AB7" s="183">
        <f t="shared" ca="1" si="0"/>
        <v>46.5</v>
      </c>
      <c r="AC7" s="127"/>
      <c r="AD7" s="127"/>
      <c r="AE7" s="127"/>
    </row>
    <row r="8" spans="1:31" ht="15.75" x14ac:dyDescent="0.25">
      <c r="A8" s="282">
        <f ca="1">RANK(AB8,AB$6:OFFSET(AB$6,0,0,COUNTA(B$6:B$43)))</f>
        <v>3</v>
      </c>
      <c r="B8" s="285" t="s">
        <v>51</v>
      </c>
      <c r="C8" s="219">
        <v>5</v>
      </c>
      <c r="D8" s="225">
        <v>1</v>
      </c>
      <c r="E8" s="226">
        <v>7</v>
      </c>
      <c r="F8" s="227">
        <v>6</v>
      </c>
      <c r="G8" s="223">
        <v>1</v>
      </c>
      <c r="H8" s="228">
        <v>8</v>
      </c>
      <c r="I8" s="226">
        <v>7</v>
      </c>
      <c r="J8" s="225">
        <v>1</v>
      </c>
      <c r="K8" s="226">
        <v>4</v>
      </c>
      <c r="L8" s="229">
        <v>5</v>
      </c>
      <c r="M8" s="273">
        <v>1.5</v>
      </c>
      <c r="N8" s="192">
        <f ca="1">OFFSET(Очки!$A$3,F8,D8+QUOTIENT(MAX($C$44-11,0), 2)*4)</f>
        <v>11.5</v>
      </c>
      <c r="O8" s="188">
        <f ca="1">IF(F8&lt;E8,OFFSET(IF(OR($C$44=11,$C$44=12),Очки!$B$17,Очки!$O$18),2+E8-F8,IF(D8=2,12,13-E8)),0)</f>
        <v>1.1000000000000001</v>
      </c>
      <c r="P8" s="188">
        <v>2</v>
      </c>
      <c r="Q8" s="263"/>
      <c r="R8" s="192">
        <f ca="1">OFFSET(Очки!$A$3,I8,G8+QUOTIENT(MAX($C$44-11,0), 2)*4)</f>
        <v>11</v>
      </c>
      <c r="S8" s="188">
        <f ca="1">IF(I8&lt;H8,OFFSET(IF(OR($C$44=11,$C$44=12),Очки!$B$17,Очки!$O$18),2+H8-I8,IF(G8=2,12,13-H8)),0)</f>
        <v>1.2</v>
      </c>
      <c r="T8" s="188"/>
      <c r="U8" s="263"/>
      <c r="V8" s="192">
        <f ca="1">OFFSET(Очки!$A$3,L8,J8+QUOTIENT(MAX($C$44-11,0), 2)*4)</f>
        <v>12</v>
      </c>
      <c r="W8" s="188">
        <f ca="1">IF(L8&lt;K8,OFFSET(IF(OR($C$44=11,$C$44=12),Очки!$B$17,Очки!$O$18),2+K8-L8,IF(J8=2,12,13-K8)),0)</f>
        <v>0</v>
      </c>
      <c r="X8" s="188">
        <v>1.5</v>
      </c>
      <c r="Y8" s="189"/>
      <c r="Z8" s="136"/>
      <c r="AA8" s="137"/>
      <c r="AB8" s="183">
        <f t="shared" ca="1" si="0"/>
        <v>41.8</v>
      </c>
      <c r="AC8" s="127"/>
      <c r="AD8" s="127"/>
      <c r="AE8" s="127"/>
    </row>
    <row r="9" spans="1:31" ht="15.75" x14ac:dyDescent="0.25">
      <c r="A9" s="282">
        <f ca="1">RANK(AB9,AB$6:OFFSET(AB$6,0,0,COUNTA(B$6:B$43)))</f>
        <v>4</v>
      </c>
      <c r="B9" s="284" t="s">
        <v>63</v>
      </c>
      <c r="C9" s="219"/>
      <c r="D9" s="225">
        <v>1</v>
      </c>
      <c r="E9" s="226">
        <v>2</v>
      </c>
      <c r="F9" s="227">
        <v>4</v>
      </c>
      <c r="G9" s="223">
        <v>1</v>
      </c>
      <c r="H9" s="228">
        <v>3</v>
      </c>
      <c r="I9" s="226">
        <v>5</v>
      </c>
      <c r="J9" s="225">
        <v>1</v>
      </c>
      <c r="K9" s="226">
        <v>3</v>
      </c>
      <c r="L9" s="229">
        <v>2</v>
      </c>
      <c r="M9" s="273"/>
      <c r="N9" s="192">
        <f ca="1">OFFSET(Очки!$A$3,F9,D9+QUOTIENT(MAX($C$44-11,0), 2)*4)</f>
        <v>13</v>
      </c>
      <c r="O9" s="188">
        <f ca="1">IF(F9&lt;E9,OFFSET(IF(OR($C$44=11,$C$44=12),Очки!$B$17,Очки!$O$18),2+E9-F9,IF(D9=2,12,13-E9)),0)</f>
        <v>0</v>
      </c>
      <c r="P9" s="188"/>
      <c r="Q9" s="263"/>
      <c r="R9" s="192">
        <f ca="1">OFFSET(Очки!$A$3,I9,G9+QUOTIENT(MAX($C$44-11,0), 2)*4)</f>
        <v>12</v>
      </c>
      <c r="S9" s="188">
        <f ca="1">IF(I9&lt;H9,OFFSET(IF(OR($C$44=11,$C$44=12),Очки!$B$17,Очки!$O$18),2+H9-I9,IF(G9=2,12,13-H9)),0)</f>
        <v>0</v>
      </c>
      <c r="T9" s="188"/>
      <c r="U9" s="263"/>
      <c r="V9" s="192">
        <f ca="1">OFFSET(Очки!$A$3,L9,J9+QUOTIENT(MAX($C$44-11,0), 2)*4)</f>
        <v>15</v>
      </c>
      <c r="W9" s="188">
        <f ca="1">IF(L9&lt;K9,OFFSET(IF(OR($C$44=11,$C$44=12),Очки!$B$17,Очки!$O$18),2+K9-L9,IF(J9=2,12,13-K9)),0)</f>
        <v>0.7</v>
      </c>
      <c r="X9" s="188"/>
      <c r="Y9" s="189"/>
      <c r="Z9" s="136"/>
      <c r="AA9" s="137"/>
      <c r="AB9" s="183">
        <f t="shared" ca="1" si="0"/>
        <v>40.700000000000003</v>
      </c>
      <c r="AC9" s="127"/>
      <c r="AD9" s="127"/>
      <c r="AE9" s="127"/>
    </row>
    <row r="10" spans="1:31" ht="15.75" x14ac:dyDescent="0.25">
      <c r="A10" s="282">
        <f ca="1">RANK(AB10,AB$6:OFFSET(AB$6,0,0,COUNTA(B$6:B$43)))</f>
        <v>5</v>
      </c>
      <c r="B10" s="289" t="s">
        <v>53</v>
      </c>
      <c r="C10" s="219">
        <v>5</v>
      </c>
      <c r="D10" s="225">
        <v>1</v>
      </c>
      <c r="E10" s="226">
        <v>1</v>
      </c>
      <c r="F10" s="227">
        <v>1</v>
      </c>
      <c r="G10" s="223">
        <v>1</v>
      </c>
      <c r="H10" s="228">
        <v>4</v>
      </c>
      <c r="I10" s="226">
        <v>9</v>
      </c>
      <c r="J10" s="225">
        <v>1</v>
      </c>
      <c r="K10" s="226">
        <v>2</v>
      </c>
      <c r="L10" s="229">
        <v>3</v>
      </c>
      <c r="M10" s="273"/>
      <c r="N10" s="192">
        <f ca="1">OFFSET(Очки!$A$3,F10,D10+QUOTIENT(MAX($C$44-11,0), 2)*4)</f>
        <v>16</v>
      </c>
      <c r="O10" s="188">
        <f ca="1">IF(F10&lt;E10,OFFSET(IF(OR($C$44=11,$C$44=12),Очки!$B$17,Очки!$O$18),2+E10-F10,IF(D10=2,12,13-E10)),0)</f>
        <v>0</v>
      </c>
      <c r="P10" s="188"/>
      <c r="Q10" s="263"/>
      <c r="R10" s="192">
        <f ca="1">OFFSET(Очки!$A$3,I10,G10+QUOTIENT(MAX($C$44-11,0), 2)*4)</f>
        <v>10</v>
      </c>
      <c r="S10" s="188">
        <f ca="1">IF(I10&lt;H10,OFFSET(IF(OR($C$44=11,$C$44=12),Очки!$B$17,Очки!$O$18),2+H10-I10,IF(G10=2,12,13-H10)),0)</f>
        <v>0</v>
      </c>
      <c r="T10" s="188"/>
      <c r="U10" s="263"/>
      <c r="V10" s="192">
        <f ca="1">OFFSET(Очки!$A$3,L10,J10+QUOTIENT(MAX($C$44-11,0), 2)*4)</f>
        <v>14</v>
      </c>
      <c r="W10" s="188">
        <f ca="1">IF(L10&lt;K10,OFFSET(IF(OR($C$44=11,$C$44=12),Очки!$B$17,Очки!$O$18),2+K10-L10,IF(J10=2,12,13-K10)),0)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40</v>
      </c>
      <c r="AC10" s="127"/>
      <c r="AD10" s="127"/>
      <c r="AE10" s="127"/>
    </row>
    <row r="11" spans="1:31" ht="16.5" thickBot="1" x14ac:dyDescent="0.3">
      <c r="A11" s="282">
        <f ca="1">RANK(AB11,AB$6:OFFSET(AB$6,0,0,COUNTA(B$6:B$43)))</f>
        <v>6</v>
      </c>
      <c r="B11" s="285" t="s">
        <v>42</v>
      </c>
      <c r="C11" s="219"/>
      <c r="D11" s="225">
        <v>1</v>
      </c>
      <c r="E11" s="226">
        <v>9</v>
      </c>
      <c r="F11" s="227">
        <v>8</v>
      </c>
      <c r="G11" s="223">
        <v>1</v>
      </c>
      <c r="H11" s="228">
        <v>7</v>
      </c>
      <c r="I11" s="226">
        <v>8</v>
      </c>
      <c r="J11" s="225">
        <v>1</v>
      </c>
      <c r="K11" s="226">
        <v>8</v>
      </c>
      <c r="L11" s="229">
        <v>8</v>
      </c>
      <c r="M11" s="273">
        <v>2.5</v>
      </c>
      <c r="N11" s="192">
        <f ca="1">OFFSET(Очки!$A$3,F11,D11+QUOTIENT(MAX($C$44-11,0), 2)*4)</f>
        <v>10.5</v>
      </c>
      <c r="O11" s="188">
        <f ca="1">IF(F11&lt;E11,OFFSET(IF(OR($C$44=11,$C$44=12),Очки!$B$17,Очки!$O$18),2+E11-F11,IF(D11=2,12,13-E11)),0)</f>
        <v>1.2</v>
      </c>
      <c r="P11" s="188">
        <v>1.5</v>
      </c>
      <c r="Q11" s="263"/>
      <c r="R11" s="192">
        <f ca="1">OFFSET(Очки!$A$3,I11,G11+QUOTIENT(MAX($C$44-11,0), 2)*4)</f>
        <v>10.5</v>
      </c>
      <c r="S11" s="188">
        <f ca="1">IF(I11&lt;H11,OFFSET(IF(OR($C$44=11,$C$44=12),Очки!$B$17,Очки!$O$18),2+H11-I11,IF(G11=2,12,13-H11)),0)</f>
        <v>0</v>
      </c>
      <c r="T11" s="188">
        <v>2.5</v>
      </c>
      <c r="U11" s="263">
        <v>-5</v>
      </c>
      <c r="V11" s="192">
        <f ca="1">OFFSET(Очки!$A$3,L11,J11+QUOTIENT(MAX($C$44-11,0), 2)*4)</f>
        <v>10.5</v>
      </c>
      <c r="W11" s="188">
        <f ca="1">IF(L11&lt;K11,OFFSET(IF(OR($C$44=11,$C$44=12),Очки!$B$17,Очки!$O$18),2+K11-L11,IF(J11=2,12,13-K11)),0)</f>
        <v>0</v>
      </c>
      <c r="X11" s="188">
        <v>2</v>
      </c>
      <c r="Y11" s="189"/>
      <c r="Z11" s="136"/>
      <c r="AA11" s="137"/>
      <c r="AB11" s="183">
        <f t="shared" ca="1" si="0"/>
        <v>36.200000000000003</v>
      </c>
      <c r="AC11" s="127"/>
      <c r="AD11" s="127"/>
      <c r="AE11" s="127"/>
    </row>
    <row r="12" spans="1:31" ht="15.75" x14ac:dyDescent="0.25">
      <c r="A12" s="281">
        <f ca="1">RANK(AB12,AB$6:OFFSET(AB$6,0,0,COUNTA(B$6:B$43)))</f>
        <v>7</v>
      </c>
      <c r="B12" s="285" t="s">
        <v>45</v>
      </c>
      <c r="C12" s="283"/>
      <c r="D12" s="222">
        <v>1</v>
      </c>
      <c r="E12" s="319">
        <v>6</v>
      </c>
      <c r="F12" s="320">
        <v>5</v>
      </c>
      <c r="G12" s="321">
        <v>1</v>
      </c>
      <c r="H12" s="322">
        <v>9</v>
      </c>
      <c r="I12" s="319">
        <v>5</v>
      </c>
      <c r="J12" s="222">
        <v>1</v>
      </c>
      <c r="K12" s="319">
        <v>5</v>
      </c>
      <c r="L12" s="323">
        <v>6</v>
      </c>
      <c r="M12" s="324">
        <v>1</v>
      </c>
      <c r="N12" s="325">
        <f ca="1">OFFSET(Очки!$A$3,F12,D12+QUOTIENT(MAX($C$44-11,0), 2)*4)</f>
        <v>12</v>
      </c>
      <c r="O12" s="326">
        <f ca="1">IF(F12&lt;E12,OFFSET(IF(OR($C$44=11,$C$44=12),Очки!$B$17,Очки!$O$18),2+E12-F12,IF(D12=2,12,13-E12)),0)</f>
        <v>1</v>
      </c>
      <c r="P12" s="326">
        <v>2.5</v>
      </c>
      <c r="Q12" s="327">
        <v>-10</v>
      </c>
      <c r="R12" s="325">
        <f ca="1">OFFSET(Очки!$A$3,I12,G12+QUOTIENT(MAX($C$44-11,0), 2)*4)</f>
        <v>12</v>
      </c>
      <c r="S12" s="326">
        <f ca="1">IF(I12&lt;H12,OFFSET(IF(OR($C$44=11,$C$44=12),Очки!$B$17,Очки!$O$18),2+H12-I12,IF(G12=2,12,13-H12)),0)</f>
        <v>4.5</v>
      </c>
      <c r="T12" s="326">
        <v>1</v>
      </c>
      <c r="U12" s="327"/>
      <c r="V12" s="325">
        <f ca="1">OFFSET(Очки!$A$3,L12,J12+QUOTIENT(MAX($C$44-11,0), 2)*4)</f>
        <v>11.5</v>
      </c>
      <c r="W12" s="326">
        <f ca="1">IF(L12&lt;K12,OFFSET(IF(OR($C$44=11,$C$44=12),Очки!$B$17,Очки!$O$18),2+K12-L12,IF(J12=2,12,13-K12)),0)</f>
        <v>0</v>
      </c>
      <c r="X12" s="326"/>
      <c r="Y12" s="328"/>
      <c r="Z12" s="329"/>
      <c r="AA12" s="330"/>
      <c r="AB12" s="331">
        <f t="shared" ca="1" si="0"/>
        <v>35.5</v>
      </c>
      <c r="AC12" s="127"/>
      <c r="AD12" s="127"/>
      <c r="AE12" s="127"/>
    </row>
    <row r="13" spans="1:31" ht="15.75" x14ac:dyDescent="0.25">
      <c r="A13" s="282">
        <f ca="1">RANK(AB13,AB$6:OFFSET(AB$6,0,0,COUNTA(B$6:B$43)))</f>
        <v>8</v>
      </c>
      <c r="B13" s="285" t="s">
        <v>43</v>
      </c>
      <c r="C13" s="219">
        <v>20</v>
      </c>
      <c r="D13" s="225">
        <v>2</v>
      </c>
      <c r="E13" s="226">
        <v>8</v>
      </c>
      <c r="F13" s="227">
        <v>8</v>
      </c>
      <c r="G13" s="223">
        <v>1</v>
      </c>
      <c r="H13" s="228">
        <v>6</v>
      </c>
      <c r="I13" s="226">
        <v>4</v>
      </c>
      <c r="J13" s="225">
        <v>2</v>
      </c>
      <c r="K13" s="226">
        <v>8</v>
      </c>
      <c r="L13" s="229">
        <v>3</v>
      </c>
      <c r="M13" s="273"/>
      <c r="N13" s="192">
        <f ca="1">OFFSET(Очки!$A$3,F13,D13+QUOTIENT(MAX($C$44-11,0), 2)*4)</f>
        <v>5.5</v>
      </c>
      <c r="O13" s="188">
        <f ca="1">IF(F13&lt;E13,OFFSET(IF(OR($C$44=11,$C$44=12),Очки!$B$17,Очки!$O$18),2+E13-F13,IF(D13=2,12,13-E13)),0)</f>
        <v>0</v>
      </c>
      <c r="P13" s="188">
        <v>1</v>
      </c>
      <c r="Q13" s="263"/>
      <c r="R13" s="192">
        <f ca="1">OFFSET(Очки!$A$3,I13,G13+QUOTIENT(MAX($C$44-11,0), 2)*4)</f>
        <v>13</v>
      </c>
      <c r="S13" s="188">
        <f ca="1">IF(I13&lt;H13,OFFSET(IF(OR($C$44=11,$C$44=12),Очки!$B$17,Очки!$O$18),2+H13-I13,IF(G13=2,12,13-H13)),0)</f>
        <v>1.9</v>
      </c>
      <c r="T13" s="188"/>
      <c r="U13" s="263"/>
      <c r="V13" s="192">
        <f ca="1">OFFSET(Очки!$A$3,L13,J13+QUOTIENT(MAX($C$44-11,0), 2)*4)</f>
        <v>9</v>
      </c>
      <c r="W13" s="188">
        <f ca="1">IF(L13&lt;K13,OFFSET(IF(OR($C$44=11,$C$44=12),Очки!$B$17,Очки!$O$18),2+K13-L13,IF(J13=2,12,13-K13)),0)</f>
        <v>3.5</v>
      </c>
      <c r="X13" s="188"/>
      <c r="Y13" s="189"/>
      <c r="Z13" s="136"/>
      <c r="AA13" s="137"/>
      <c r="AB13" s="183">
        <f t="shared" ca="1" si="0"/>
        <v>33.9</v>
      </c>
      <c r="AC13" s="127"/>
      <c r="AD13" s="127"/>
      <c r="AE13" s="127"/>
    </row>
    <row r="14" spans="1:31" ht="15.75" x14ac:dyDescent="0.25">
      <c r="A14" s="282">
        <f ca="1">RANK(AB14,AB$6:OFFSET(AB$6,0,0,COUNTA(B$6:B$43)))</f>
        <v>9</v>
      </c>
      <c r="B14" s="285" t="s">
        <v>44</v>
      </c>
      <c r="C14" s="219"/>
      <c r="D14" s="225">
        <v>2</v>
      </c>
      <c r="E14" s="226">
        <v>7</v>
      </c>
      <c r="F14" s="227">
        <v>6</v>
      </c>
      <c r="G14" s="223">
        <v>2</v>
      </c>
      <c r="H14" s="228">
        <v>5</v>
      </c>
      <c r="I14" s="226">
        <v>2</v>
      </c>
      <c r="J14" s="225">
        <v>2</v>
      </c>
      <c r="K14" s="226">
        <v>7</v>
      </c>
      <c r="L14" s="229">
        <v>2</v>
      </c>
      <c r="M14" s="273"/>
      <c r="N14" s="192">
        <f ca="1">OFFSET(Очки!$A$3,F14,D14+QUOTIENT(MAX($C$44-11,0), 2)*4)</f>
        <v>6.5</v>
      </c>
      <c r="O14" s="188">
        <f ca="1">IF(F14&lt;E14,OFFSET(IF(OR($C$44=11,$C$44=12),Очки!$B$17,Очки!$O$18),2+E14-F14,IF(D14=2,12,13-E14)),0)</f>
        <v>0.7</v>
      </c>
      <c r="P14" s="188"/>
      <c r="Q14" s="263"/>
      <c r="R14" s="192">
        <f ca="1">OFFSET(Очки!$A$3,I14,G14+QUOTIENT(MAX($C$44-11,0), 2)*4)</f>
        <v>10</v>
      </c>
      <c r="S14" s="188">
        <f ca="1">IF(I14&lt;H14,OFFSET(IF(OR($C$44=11,$C$44=12),Очки!$B$17,Очки!$O$18),2+H14-I14,IF(G14=2,12,13-H14)),0)</f>
        <v>2.1</v>
      </c>
      <c r="T14" s="188"/>
      <c r="U14" s="263"/>
      <c r="V14" s="192">
        <f ca="1">OFFSET(Очки!$A$3,L14,J14+QUOTIENT(MAX($C$44-11,0), 2)*4)</f>
        <v>10</v>
      </c>
      <c r="W14" s="188">
        <f ca="1">IF(L14&lt;K14,OFFSET(IF(OR($C$44=11,$C$44=12),Очки!$B$17,Очки!$O$18),2+K14-L14,IF(J14=2,12,13-K14)),0)</f>
        <v>3.5</v>
      </c>
      <c r="X14" s="188">
        <v>0.5</v>
      </c>
      <c r="Y14" s="189"/>
      <c r="Z14" s="136"/>
      <c r="AA14" s="137"/>
      <c r="AB14" s="183">
        <f t="shared" ca="1" si="0"/>
        <v>33.299999999999997</v>
      </c>
      <c r="AC14" s="127"/>
      <c r="AD14" s="127"/>
      <c r="AE14" s="127"/>
    </row>
    <row r="15" spans="1:31" ht="15.75" x14ac:dyDescent="0.25">
      <c r="A15" s="282">
        <f ca="1">RANK(AB15,AB$6:OFFSET(AB$6,0,0,COUNTA(B$6:B$43)))</f>
        <v>10</v>
      </c>
      <c r="B15" s="285" t="s">
        <v>55</v>
      </c>
      <c r="C15" s="219"/>
      <c r="D15" s="225">
        <v>1</v>
      </c>
      <c r="E15" s="226">
        <v>5</v>
      </c>
      <c r="F15" s="227">
        <v>7</v>
      </c>
      <c r="G15" s="223">
        <v>2</v>
      </c>
      <c r="H15" s="228">
        <v>6</v>
      </c>
      <c r="I15" s="226">
        <v>6</v>
      </c>
      <c r="J15" s="225">
        <v>1</v>
      </c>
      <c r="K15" s="226">
        <v>6</v>
      </c>
      <c r="L15" s="229">
        <v>8</v>
      </c>
      <c r="M15" s="273">
        <v>0.5</v>
      </c>
      <c r="N15" s="192">
        <f ca="1">OFFSET(Очки!$A$3,F15,D15+QUOTIENT(MAX($C$44-11,0), 2)*4)</f>
        <v>11</v>
      </c>
      <c r="O15" s="188">
        <f ca="1">IF(F15&lt;E15,OFFSET(IF(OR($C$44=11,$C$44=12),Очки!$B$17,Очки!$O$18),2+E15-F15,IF(D15=2,12,13-E15)),0)</f>
        <v>0</v>
      </c>
      <c r="P15" s="188"/>
      <c r="Q15" s="263"/>
      <c r="R15" s="192">
        <f ca="1">OFFSET(Очки!$A$3,I15,G15+QUOTIENT(MAX($C$44-11,0), 2)*4)</f>
        <v>6.5</v>
      </c>
      <c r="S15" s="188">
        <f ca="1">IF(I15&lt;H15,OFFSET(IF(OR($C$44=11,$C$44=12),Очки!$B$17,Очки!$O$18),2+H15-I15,IF(G15=2,12,13-H15)),0)</f>
        <v>0</v>
      </c>
      <c r="T15" s="188">
        <v>1.5</v>
      </c>
      <c r="U15" s="263"/>
      <c r="V15" s="192">
        <f ca="1">OFFSET(Очки!$A$3,L15,J15+QUOTIENT(MAX($C$44-11,0), 2)*4)</f>
        <v>10.5</v>
      </c>
      <c r="W15" s="188">
        <f ca="1">IF(L15&lt;K15,OFFSET(IF(OR($C$44=11,$C$44=12),Очки!$B$17,Очки!$O$18),2+K15-L15,IF(J15=2,12,13-K15)),0)</f>
        <v>0</v>
      </c>
      <c r="X15" s="188">
        <v>1</v>
      </c>
      <c r="Y15" s="189"/>
      <c r="Z15" s="136"/>
      <c r="AA15" s="137"/>
      <c r="AB15" s="183">
        <f t="shared" ca="1" si="0"/>
        <v>31</v>
      </c>
      <c r="AC15" s="127"/>
      <c r="AD15" s="127"/>
      <c r="AE15" s="127"/>
    </row>
    <row r="16" spans="1:31" ht="15" customHeight="1" x14ac:dyDescent="0.25">
      <c r="A16" s="282">
        <f ca="1">RANK(AB16,AB$6:OFFSET(AB$6,0,0,COUNTA(B$6:B$43)))</f>
        <v>11</v>
      </c>
      <c r="B16" s="285" t="s">
        <v>62</v>
      </c>
      <c r="C16" s="219"/>
      <c r="D16" s="225">
        <v>2</v>
      </c>
      <c r="E16" s="226">
        <v>1</v>
      </c>
      <c r="F16" s="227">
        <v>1</v>
      </c>
      <c r="G16" s="223">
        <v>2</v>
      </c>
      <c r="H16" s="228">
        <v>1</v>
      </c>
      <c r="I16" s="226">
        <v>1</v>
      </c>
      <c r="J16" s="222">
        <v>2</v>
      </c>
      <c r="K16" s="226">
        <v>1</v>
      </c>
      <c r="L16" s="229">
        <v>4</v>
      </c>
      <c r="M16" s="273"/>
      <c r="N16" s="192">
        <f ca="1">OFFSET(Очки!$A$3,F16,D16+QUOTIENT(MAX($C$44-11,0), 2)*4)</f>
        <v>11</v>
      </c>
      <c r="O16" s="188">
        <f ca="1">IF(F16&lt;E16,OFFSET(IF(OR($C$44=11,$C$44=12),Очки!$B$17,Очки!$O$18),2+E16-F16,IF(D16=2,12,13-E16)),0)</f>
        <v>0</v>
      </c>
      <c r="P16" s="188"/>
      <c r="Q16" s="263"/>
      <c r="R16" s="192">
        <f ca="1">OFFSET(Очки!$A$3,I16,G16+QUOTIENT(MAX($C$44-11,0), 2)*4)</f>
        <v>11</v>
      </c>
      <c r="S16" s="188">
        <f ca="1">IF(I16&lt;H16,OFFSET(IF(OR($C$44=11,$C$44=12),Очки!$B$17,Очки!$O$18),2+H16-I16,IF(G16=2,12,13-H16)),0)</f>
        <v>0</v>
      </c>
      <c r="T16" s="188"/>
      <c r="U16" s="263"/>
      <c r="V16" s="192">
        <f ca="1">OFFSET(Очки!$A$3,L16,J16+QUOTIENT(MAX($C$44-11,0), 2)*4)</f>
        <v>8</v>
      </c>
      <c r="W16" s="188">
        <f ca="1">IF(L16&lt;K16,OFFSET(IF(OR($C$44=11,$C$44=12),Очки!$B$17,Очки!$O$18),2+K16-L16,IF(J16=2,12,13-K16)),0)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30</v>
      </c>
      <c r="AD16" s="127"/>
    </row>
    <row r="17" spans="1:30" ht="15.75" x14ac:dyDescent="0.25">
      <c r="A17" s="282">
        <f ca="1">RANK(AB17,AB$6:OFFSET(AB$6,0,0,COUNTA(B$6:B$43)))</f>
        <v>12</v>
      </c>
      <c r="B17" s="284" t="s">
        <v>65</v>
      </c>
      <c r="C17" s="219">
        <v>2.5</v>
      </c>
      <c r="D17" s="225">
        <v>2</v>
      </c>
      <c r="E17" s="226">
        <v>6</v>
      </c>
      <c r="F17" s="227">
        <v>5</v>
      </c>
      <c r="G17" s="223">
        <v>1</v>
      </c>
      <c r="H17" s="228">
        <v>2</v>
      </c>
      <c r="I17" s="226">
        <v>3</v>
      </c>
      <c r="J17" s="222">
        <v>2</v>
      </c>
      <c r="K17" s="226">
        <v>6</v>
      </c>
      <c r="L17" s="229">
        <v>7</v>
      </c>
      <c r="M17" s="273"/>
      <c r="N17" s="192">
        <f ca="1">OFFSET(Очки!$A$3,F17,D17+QUOTIENT(MAX($C$44-11,0), 2)*4)</f>
        <v>7</v>
      </c>
      <c r="O17" s="188">
        <f ca="1">IF(F17&lt;E17,OFFSET(IF(OR($C$44=11,$C$44=12),Очки!$B$17,Очки!$O$18),2+E17-F17,IF(D17=2,12,13-E17)),0)</f>
        <v>0.7</v>
      </c>
      <c r="P17" s="188"/>
      <c r="Q17" s="263"/>
      <c r="R17" s="192">
        <f ca="1">OFFSET(Очки!$A$3,I17,G17+QUOTIENT(MAX($C$44-11,0), 2)*4)</f>
        <v>14</v>
      </c>
      <c r="S17" s="188">
        <f ca="1">IF(I17&lt;H17,OFFSET(IF(OR($C$44=11,$C$44=12),Очки!$B$17,Очки!$O$18),2+H17-I17,IF(G17=2,12,13-H17)),0)</f>
        <v>0</v>
      </c>
      <c r="T17" s="188"/>
      <c r="U17" s="263"/>
      <c r="V17" s="192">
        <f ca="1">OFFSET(Очки!$A$3,L17,J17+QUOTIENT(MAX($C$44-11,0), 2)*4)</f>
        <v>6</v>
      </c>
      <c r="W17" s="188">
        <f ca="1">IF(L17&lt;K17,OFFSET(IF(OR($C$44=11,$C$44=12),Очки!$B$17,Очки!$O$18),2+K17-L17,IF(J17=2,12,13-K17)),0)</f>
        <v>0</v>
      </c>
      <c r="X17" s="188"/>
      <c r="Y17" s="189">
        <v>-2</v>
      </c>
      <c r="Z17" s="136"/>
      <c r="AA17" s="137"/>
      <c r="AB17" s="183">
        <f t="shared" ca="1" si="0"/>
        <v>25.7</v>
      </c>
      <c r="AD17" s="127"/>
    </row>
    <row r="18" spans="1:30" ht="15.75" x14ac:dyDescent="0.25">
      <c r="A18" s="282">
        <f ca="1">RANK(AB18,AB$6:OFFSET(AB$6,0,0,COUNTA(B$6:B$43)))</f>
        <v>13</v>
      </c>
      <c r="B18" s="286" t="s">
        <v>60</v>
      </c>
      <c r="C18" s="219"/>
      <c r="D18" s="225">
        <v>2</v>
      </c>
      <c r="E18" s="226">
        <v>5</v>
      </c>
      <c r="F18" s="227">
        <v>2</v>
      </c>
      <c r="G18" s="223">
        <v>2</v>
      </c>
      <c r="H18" s="228">
        <v>7</v>
      </c>
      <c r="I18" s="226">
        <v>3</v>
      </c>
      <c r="J18" s="225">
        <v>1</v>
      </c>
      <c r="K18" s="226">
        <v>1</v>
      </c>
      <c r="L18" s="229">
        <v>1</v>
      </c>
      <c r="M18" s="273"/>
      <c r="N18" s="192">
        <f ca="1">OFFSET(Очки!$A$3,F18,D18+QUOTIENT(MAX($C$44-11,0), 2)*4)</f>
        <v>10</v>
      </c>
      <c r="O18" s="188">
        <f ca="1">IF(F18&lt;E18,OFFSET(IF(OR($C$44=11,$C$44=12),Очки!$B$17,Очки!$O$18),2+E18-F18,IF(D18=2,12,13-E18)),0)</f>
        <v>2.1</v>
      </c>
      <c r="P18" s="188"/>
      <c r="Q18" s="263">
        <v>-5</v>
      </c>
      <c r="R18" s="192">
        <f ca="1">OFFSET(Очки!$A$3,I18,G18+QUOTIENT(MAX($C$44-11,0), 2)*4)</f>
        <v>9</v>
      </c>
      <c r="S18" s="188">
        <f ca="1">IF(I18&lt;H18,OFFSET(IF(OR($C$44=11,$C$44=12),Очки!$B$17,Очки!$O$18),2+H18-I18,IF(G18=2,12,13-H18)),0)</f>
        <v>2.8</v>
      </c>
      <c r="T18" s="188"/>
      <c r="U18" s="263">
        <f>-5-5</f>
        <v>-10</v>
      </c>
      <c r="V18" s="192">
        <f ca="1">OFFSET(Очки!$A$3,L18,J18+QUOTIENT(MAX($C$44-11,0), 2)*4)</f>
        <v>16</v>
      </c>
      <c r="W18" s="188">
        <f ca="1">IF(L18&lt;K18,OFFSET(IF(OR($C$44=11,$C$44=12),Очки!$B$17,Очки!$O$18),2+K18-L18,IF(J18=2,12,13-K18)),0)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24.900000000000002</v>
      </c>
      <c r="AD18" s="127"/>
    </row>
    <row r="19" spans="1:30" ht="15.75" x14ac:dyDescent="0.25">
      <c r="A19" s="282">
        <f ca="1">RANK(AB19,AB$6:OFFSET(AB$6,0,0,COUNTA(B$6:B$43)))</f>
        <v>14</v>
      </c>
      <c r="B19" s="285" t="s">
        <v>59</v>
      </c>
      <c r="C19" s="219"/>
      <c r="D19" s="225">
        <v>2</v>
      </c>
      <c r="E19" s="226">
        <v>4</v>
      </c>
      <c r="F19" s="227">
        <v>2</v>
      </c>
      <c r="G19" s="223">
        <v>2</v>
      </c>
      <c r="H19" s="228">
        <v>4</v>
      </c>
      <c r="I19" s="226">
        <v>6</v>
      </c>
      <c r="J19" s="222">
        <v>2</v>
      </c>
      <c r="K19" s="226">
        <v>3</v>
      </c>
      <c r="L19" s="229">
        <v>6</v>
      </c>
      <c r="M19" s="273"/>
      <c r="N19" s="192">
        <f ca="1">OFFSET(Очки!$A$3,F19,D19+QUOTIENT(MAX($C$44-11,0), 2)*4)</f>
        <v>10</v>
      </c>
      <c r="O19" s="188">
        <f ca="1">IF(F19&lt;E19,OFFSET(IF(OR($C$44=11,$C$44=12),Очки!$B$17,Очки!$O$18),2+E19-F19,IF(D19=2,12,13-E19)),0)</f>
        <v>1.4</v>
      </c>
      <c r="P19" s="188"/>
      <c r="Q19" s="263"/>
      <c r="R19" s="192">
        <f ca="1">OFFSET(Очки!$A$3,I19,G19+QUOTIENT(MAX($C$44-11,0), 2)*4)</f>
        <v>6.5</v>
      </c>
      <c r="S19" s="188">
        <f ca="1">IF(I19&lt;H19,OFFSET(IF(OR($C$44=11,$C$44=12),Очки!$B$17,Очки!$O$18),2+H19-I19,IF(G19=2,12,13-H19)),0)</f>
        <v>0</v>
      </c>
      <c r="T19" s="188"/>
      <c r="U19" s="263">
        <v>-5</v>
      </c>
      <c r="V19" s="192">
        <f ca="1">OFFSET(Очки!$A$3,L19,J19+QUOTIENT(MAX($C$44-11,0), 2)*4)</f>
        <v>6.5</v>
      </c>
      <c r="W19" s="188">
        <f ca="1">IF(L19&lt;K19,OFFSET(IF(OR($C$44=11,$C$44=12),Очки!$B$17,Очки!$O$18),2+K19-L19,IF(J19=2,12,13-K19)),0)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19.399999999999999</v>
      </c>
      <c r="AD19" s="127"/>
    </row>
    <row r="20" spans="1:30" ht="15.75" hidden="1" x14ac:dyDescent="0.25">
      <c r="A20" s="282">
        <f ca="1">RANK(AB20,AB$6:OFFSET(AB$6,0,0,COUNTA(B$6:B$43)))</f>
        <v>15</v>
      </c>
      <c r="B20" s="285" t="s">
        <v>54</v>
      </c>
      <c r="C20" s="219">
        <v>2.5</v>
      </c>
      <c r="D20" s="225">
        <v>1</v>
      </c>
      <c r="E20" s="226">
        <v>8</v>
      </c>
      <c r="F20" s="227">
        <v>9</v>
      </c>
      <c r="G20" s="223">
        <v>2</v>
      </c>
      <c r="H20" s="228">
        <v>8</v>
      </c>
      <c r="I20" s="226">
        <v>8</v>
      </c>
      <c r="J20" s="225"/>
      <c r="K20" s="226"/>
      <c r="L20" s="229"/>
      <c r="M20" s="273">
        <v>2</v>
      </c>
      <c r="N20" s="192">
        <f ca="1">OFFSET(Очки!$A$3,F20,D20+QUOTIENT(MAX($C$44-11,0), 2)*4)</f>
        <v>10</v>
      </c>
      <c r="O20" s="188">
        <f ca="1">IF(F20&lt;E20,OFFSET(IF(OR($C$44=11,$C$44=12),Очки!$B$17,Очки!$O$18),2+E20-F20,IF(D20=2,12,13-E20)),0)</f>
        <v>0</v>
      </c>
      <c r="P20" s="188"/>
      <c r="Q20" s="263"/>
      <c r="R20" s="192">
        <f ca="1">OFFSET(Очки!$A$3,I20,G20+QUOTIENT(MAX($C$44-11,0), 2)*4)</f>
        <v>5.5</v>
      </c>
      <c r="S20" s="188">
        <f ca="1">IF(I20&lt;H20,OFFSET(IF(OR($C$44=11,$C$44=12),Очки!$B$17,Очки!$O$18),2+H20-I20,IF(G20=2,12,13-H20)),0)</f>
        <v>0</v>
      </c>
      <c r="T20" s="188">
        <v>0.5</v>
      </c>
      <c r="U20" s="263"/>
      <c r="V20" s="192" t="str">
        <f ca="1">OFFSET(Очки!$A$3,L20,J20+QUOTIENT(MAX($C$44-11,0), 2)*4)</f>
        <v>Место</v>
      </c>
      <c r="W20" s="188">
        <f ca="1">IF(L20&lt;K20,OFFSET(IF(OR($C$44=11,$C$44=12),Очки!$B$17,Очки!$O$18),2+K20-L20,IF(J20=2,12,13-K20)),0)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18</v>
      </c>
      <c r="AD20" s="127"/>
    </row>
    <row r="21" spans="1:30" ht="15.75" x14ac:dyDescent="0.25">
      <c r="A21" s="282">
        <f ca="1">RANK(AB21,AB$6:OFFSET(AB$6,0,0,COUNTA(B$6:B$43)))</f>
        <v>16</v>
      </c>
      <c r="B21" s="284" t="s">
        <v>57</v>
      </c>
      <c r="C21" s="219"/>
      <c r="D21" s="225">
        <v>2</v>
      </c>
      <c r="E21" s="226">
        <v>3</v>
      </c>
      <c r="F21" s="227">
        <v>7</v>
      </c>
      <c r="G21" s="223">
        <v>2</v>
      </c>
      <c r="H21" s="228">
        <v>2</v>
      </c>
      <c r="I21" s="226">
        <v>4</v>
      </c>
      <c r="J21" s="222">
        <v>2</v>
      </c>
      <c r="K21" s="226">
        <v>4</v>
      </c>
      <c r="L21" s="229">
        <v>5</v>
      </c>
      <c r="M21" s="273"/>
      <c r="N21" s="192">
        <f ca="1">OFFSET(Очки!$A$3,F21,D21+QUOTIENT(MAX($C$44-11,0), 2)*4)</f>
        <v>6</v>
      </c>
      <c r="O21" s="188">
        <f ca="1">IF(F21&lt;E21,OFFSET(IF(OR($C$44=11,$C$44=12),Очки!$B$17,Очки!$O$18),2+E21-F21,IF(D21=2,12,13-E21)),0)</f>
        <v>0</v>
      </c>
      <c r="P21" s="188"/>
      <c r="Q21" s="263"/>
      <c r="R21" s="192">
        <f ca="1">OFFSET(Очки!$A$3,I21,G21+QUOTIENT(MAX($C$44-11,0), 2)*4)</f>
        <v>8</v>
      </c>
      <c r="S21" s="188">
        <f ca="1">IF(I21&lt;H21,OFFSET(IF(OR($C$44=11,$C$44=12),Очки!$B$17,Очки!$O$18),2+H21-I21,IF(G21=2,12,13-H21)),0)</f>
        <v>0</v>
      </c>
      <c r="T21" s="188"/>
      <c r="U21" s="263">
        <f>-1-5</f>
        <v>-6</v>
      </c>
      <c r="V21" s="192">
        <f ca="1">OFFSET(Очки!$A$3,L21,J21+QUOTIENT(MAX($C$44-11,0), 2)*4)</f>
        <v>7</v>
      </c>
      <c r="W21" s="188">
        <f ca="1">IF(L21&lt;K21,OFFSET(IF(OR($C$44=11,$C$44=12),Очки!$B$17,Очки!$O$18),2+K21-L21,IF(J21=2,12,13-K21)),0)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15</v>
      </c>
      <c r="AD21" s="127"/>
    </row>
    <row r="22" spans="1:30" ht="15.75" x14ac:dyDescent="0.25">
      <c r="A22" s="282">
        <f ca="1">RANK(AB22,AB$6:OFFSET(AB$6,0,0,COUNTA(B$6:B$43)))</f>
        <v>17</v>
      </c>
      <c r="B22" s="284" t="s">
        <v>64</v>
      </c>
      <c r="C22" s="219">
        <v>5</v>
      </c>
      <c r="D22" s="225">
        <v>2</v>
      </c>
      <c r="E22" s="226">
        <v>2</v>
      </c>
      <c r="F22" s="227">
        <v>4</v>
      </c>
      <c r="G22" s="223">
        <v>2</v>
      </c>
      <c r="H22" s="228">
        <v>3</v>
      </c>
      <c r="I22" s="226">
        <v>4</v>
      </c>
      <c r="J22" s="225">
        <v>2</v>
      </c>
      <c r="K22" s="226">
        <v>2</v>
      </c>
      <c r="L22" s="229">
        <v>8</v>
      </c>
      <c r="M22" s="273"/>
      <c r="N22" s="192">
        <f ca="1">OFFSET(Очки!$A$3,F22,D22+QUOTIENT(MAX($C$44-11,0), 2)*4)</f>
        <v>8</v>
      </c>
      <c r="O22" s="188">
        <f ca="1">IF(F22&lt;E22,OFFSET(IF(OR($C$44=11,$C$44=12),Очки!$B$17,Очки!$O$18),2+E22-F22,IF(D22=2,12,13-E22)),0)</f>
        <v>0</v>
      </c>
      <c r="P22" s="188"/>
      <c r="Q22" s="263">
        <v>-5</v>
      </c>
      <c r="R22" s="192">
        <f ca="1">OFFSET(Очки!$A$3,I22,G22+QUOTIENT(MAX($C$44-11,0), 2)*4)</f>
        <v>8</v>
      </c>
      <c r="S22" s="188">
        <f ca="1">IF(I22&lt;H22,OFFSET(IF(OR($C$44=11,$C$44=12),Очки!$B$17,Очки!$O$18),2+H22-I22,IF(G22=2,12,13-H22)),0)</f>
        <v>0</v>
      </c>
      <c r="T22" s="188"/>
      <c r="U22" s="263">
        <v>-5</v>
      </c>
      <c r="V22" s="192">
        <f ca="1">OFFSET(Очки!$A$3,L22,J22+QUOTIENT(MAX($C$44-11,0), 2)*4)</f>
        <v>5.5</v>
      </c>
      <c r="W22" s="188">
        <f ca="1">IF(L22&lt;K22,OFFSET(IF(OR($C$44=11,$C$44=12),Очки!$B$17,Очки!$O$18),2+K22-L22,IF(J22=2,12,13-K22)),0)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11.5</v>
      </c>
      <c r="AD22" s="127"/>
    </row>
    <row r="23" spans="1:30" ht="15.95" hidden="1" customHeight="1" x14ac:dyDescent="0.25">
      <c r="A23" s="282" t="e">
        <f ca="1">RANK(AB23,AB$6:OFFSET(AB$6,0,0,COUNTA(B$6:B$43)))</f>
        <v>#N/A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OFFSET(Очки!$A$3,F23,D23+QUOTIENT(MAX($C$44-11,0), 2)*4)</f>
        <v>Место</v>
      </c>
      <c r="O23" s="188">
        <f ca="1">IF(F23&lt;E23,OFFSET(IF(OR($C$44=11,$C$44=12),Очки!$B$17,Очки!$O$18),2+E23-F23,IF(D23=2,12,13-E23)),0)</f>
        <v>0</v>
      </c>
      <c r="P23" s="188"/>
      <c r="Q23" s="263"/>
      <c r="R23" s="192" t="str">
        <f ca="1">OFFSET(Очки!$A$3,I23,G23+QUOTIENT(MAX($C$44-11,0), 2)*4)</f>
        <v>Место</v>
      </c>
      <c r="S23" s="188">
        <f ca="1">IF(I23&lt;H23,OFFSET(IF(OR($C$44=11,$C$44=12),Очки!$B$17,Очки!$O$18),2+H23-I23,IF(G23=2,12,13-H23)),0)</f>
        <v>0</v>
      </c>
      <c r="T23" s="188"/>
      <c r="U23" s="263"/>
      <c r="V23" s="192" t="str">
        <f ca="1">OFFSET(Очки!$A$3,L23,J23+QUOTIENT(MAX($C$44-11,0), 2)*4)</f>
        <v>Место</v>
      </c>
      <c r="W23" s="188">
        <f ca="1">IF(L23&lt;K23,OFFSET(IF(OR($C$44=11,$C$44=12),Очки!$B$17,Очки!$O$18),2+K23-L23,IF(J23=2,12,13-K23)),0)</f>
        <v>0</v>
      </c>
      <c r="X23" s="188"/>
      <c r="Y23" s="189"/>
      <c r="Z23" s="136"/>
      <c r="AA23" s="137"/>
      <c r="AB23" s="183">
        <f t="shared" ref="AB23:AB35" ca="1" si="1">SUM(M23:Y23)</f>
        <v>0</v>
      </c>
      <c r="AD23" s="127"/>
    </row>
    <row r="24" spans="1:30" ht="16.5" hidden="1" customHeight="1" x14ac:dyDescent="0.25">
      <c r="A24" s="282" t="e">
        <f ca="1">RANK(AB24,AB$6:OFFSET(AB$6,0,0,COUNTA(B$6:B$43)))</f>
        <v>#N/A</v>
      </c>
      <c r="B24" s="284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OFFSET(Очки!$A$3,F24,D24+QUOTIENT(MAX($C$44-11,0), 2)*4)</f>
        <v>Место</v>
      </c>
      <c r="O24" s="188">
        <f ca="1">IF(F24&lt;E24,OFFSET(IF(OR($C$44=11,$C$44=12),Очки!$B$17,Очки!$O$18),2+E24-F24,IF(D24=2,12,13-E24)),0)</f>
        <v>0</v>
      </c>
      <c r="P24" s="188"/>
      <c r="Q24" s="263"/>
      <c r="R24" s="192" t="str">
        <f ca="1">OFFSET(Очки!$A$3,I24,G24+QUOTIENT(MAX($C$44-11,0), 2)*4)</f>
        <v>Место</v>
      </c>
      <c r="S24" s="188">
        <f ca="1">IF(I24&lt;H24,OFFSET(IF(OR($C$44=11,$C$44=12),Очки!$B$17,Очки!$O$18),2+H24-I24,IF(G24=2,12,13-H24)),0)</f>
        <v>0</v>
      </c>
      <c r="T24" s="188"/>
      <c r="U24" s="263"/>
      <c r="V24" s="192" t="str">
        <f ca="1">OFFSET(Очки!$A$3,L24,J24+QUOTIENT(MAX($C$44-11,0), 2)*4)</f>
        <v>Место</v>
      </c>
      <c r="W24" s="188">
        <f ca="1">IF(L24&lt;K24,OFFSET(IF(OR($C$44=11,$C$44=12),Очки!$B$17,Очки!$O$18),2+K24-L24,IF(J24=2,12,13-K24)),0)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6.5" hidden="1" customHeight="1" x14ac:dyDescent="0.25">
      <c r="A25" s="282"/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/>
      <c r="O25" s="188"/>
      <c r="P25" s="188"/>
      <c r="Q25" s="263"/>
      <c r="R25" s="192"/>
      <c r="S25" s="188"/>
      <c r="T25" s="188"/>
      <c r="U25" s="263"/>
      <c r="V25" s="192"/>
      <c r="W25" s="188"/>
      <c r="X25" s="188"/>
      <c r="Y25" s="189"/>
      <c r="Z25" s="136"/>
      <c r="AA25" s="137"/>
      <c r="AB25" s="183"/>
      <c r="AD25" s="127"/>
    </row>
    <row r="26" spans="1:30" ht="16.5" hidden="1" customHeight="1" x14ac:dyDescent="0.25">
      <c r="A26" s="282"/>
      <c r="B26" s="284"/>
      <c r="C26" s="219"/>
      <c r="D26" s="225"/>
      <c r="E26" s="226"/>
      <c r="F26" s="227"/>
      <c r="G26" s="223"/>
      <c r="H26" s="228"/>
      <c r="I26" s="226"/>
      <c r="J26" s="222"/>
      <c r="K26" s="226"/>
      <c r="L26" s="229"/>
      <c r="M26" s="273"/>
      <c r="N26" s="192"/>
      <c r="O26" s="188"/>
      <c r="P26" s="188"/>
      <c r="Q26" s="263"/>
      <c r="R26" s="192"/>
      <c r="S26" s="188"/>
      <c r="T26" s="188"/>
      <c r="U26" s="263"/>
      <c r="V26" s="192"/>
      <c r="W26" s="188"/>
      <c r="X26" s="188"/>
      <c r="Y26" s="189"/>
      <c r="Z26" s="136"/>
      <c r="AA26" s="137"/>
      <c r="AB26" s="183"/>
      <c r="AD26" s="127"/>
    </row>
    <row r="27" spans="1:30" ht="16.5" hidden="1" customHeight="1" x14ac:dyDescent="0.25">
      <c r="A27" s="282"/>
      <c r="B27" s="284"/>
      <c r="C27" s="219"/>
      <c r="D27" s="225"/>
      <c r="E27" s="226"/>
      <c r="F27" s="227"/>
      <c r="G27" s="223"/>
      <c r="H27" s="228"/>
      <c r="I27" s="226"/>
      <c r="J27" s="222"/>
      <c r="K27" s="226"/>
      <c r="L27" s="229"/>
      <c r="M27" s="273"/>
      <c r="N27" s="192"/>
      <c r="O27" s="188"/>
      <c r="P27" s="188"/>
      <c r="Q27" s="263"/>
      <c r="R27" s="192"/>
      <c r="S27" s="188"/>
      <c r="T27" s="188"/>
      <c r="U27" s="263"/>
      <c r="V27" s="192"/>
      <c r="W27" s="188"/>
      <c r="X27" s="188"/>
      <c r="Y27" s="189"/>
      <c r="Z27" s="136"/>
      <c r="AA27" s="137"/>
      <c r="AB27" s="183"/>
      <c r="AD27" s="127"/>
    </row>
    <row r="28" spans="1:30" ht="16.5" hidden="1" customHeight="1" x14ac:dyDescent="0.25">
      <c r="A28" s="282"/>
      <c r="B28" s="284"/>
      <c r="C28" s="219"/>
      <c r="D28" s="225"/>
      <c r="E28" s="226"/>
      <c r="F28" s="227"/>
      <c r="G28" s="223"/>
      <c r="H28" s="228"/>
      <c r="I28" s="226"/>
      <c r="J28" s="222"/>
      <c r="K28" s="226"/>
      <c r="L28" s="229"/>
      <c r="M28" s="273"/>
      <c r="N28" s="192"/>
      <c r="O28" s="188"/>
      <c r="P28" s="188"/>
      <c r="Q28" s="263"/>
      <c r="R28" s="192"/>
      <c r="S28" s="188"/>
      <c r="T28" s="188"/>
      <c r="U28" s="263"/>
      <c r="V28" s="192"/>
      <c r="W28" s="188"/>
      <c r="X28" s="188"/>
      <c r="Y28" s="189"/>
      <c r="Z28" s="136"/>
      <c r="AA28" s="137"/>
      <c r="AB28" s="183"/>
      <c r="AD28" s="127"/>
    </row>
    <row r="29" spans="1:30" ht="16.5" hidden="1" customHeight="1" x14ac:dyDescent="0.25">
      <c r="A29" s="282"/>
      <c r="B29" s="284"/>
      <c r="C29" s="219"/>
      <c r="D29" s="225"/>
      <c r="E29" s="226"/>
      <c r="F29" s="227"/>
      <c r="G29" s="223"/>
      <c r="H29" s="228"/>
      <c r="I29" s="226"/>
      <c r="J29" s="222"/>
      <c r="K29" s="226"/>
      <c r="L29" s="229"/>
      <c r="M29" s="273"/>
      <c r="N29" s="192"/>
      <c r="O29" s="188"/>
      <c r="P29" s="188"/>
      <c r="Q29" s="263"/>
      <c r="R29" s="192"/>
      <c r="S29" s="188"/>
      <c r="T29" s="188"/>
      <c r="U29" s="263"/>
      <c r="V29" s="192"/>
      <c r="W29" s="188"/>
      <c r="X29" s="188"/>
      <c r="Y29" s="189"/>
      <c r="Z29" s="136"/>
      <c r="AA29" s="137"/>
      <c r="AB29" s="183"/>
      <c r="AD29" s="127"/>
    </row>
    <row r="30" spans="1:30" ht="16.5" hidden="1" customHeight="1" x14ac:dyDescent="0.25">
      <c r="A30" s="282"/>
      <c r="B30" s="284"/>
      <c r="C30" s="219"/>
      <c r="D30" s="225"/>
      <c r="E30" s="226"/>
      <c r="F30" s="227"/>
      <c r="G30" s="223"/>
      <c r="H30" s="228"/>
      <c r="I30" s="226"/>
      <c r="J30" s="222"/>
      <c r="K30" s="226"/>
      <c r="L30" s="229"/>
      <c r="M30" s="273"/>
      <c r="N30" s="192"/>
      <c r="O30" s="188"/>
      <c r="P30" s="188"/>
      <c r="Q30" s="263"/>
      <c r="R30" s="192"/>
      <c r="S30" s="188"/>
      <c r="T30" s="188"/>
      <c r="U30" s="263"/>
      <c r="V30" s="192"/>
      <c r="W30" s="188"/>
      <c r="X30" s="188"/>
      <c r="Y30" s="189"/>
      <c r="Z30" s="136"/>
      <c r="AA30" s="137"/>
      <c r="AB30" s="183"/>
      <c r="AD30" s="127"/>
    </row>
    <row r="31" spans="1:30" ht="16.5" hidden="1" customHeight="1" x14ac:dyDescent="0.25">
      <c r="A31" s="282"/>
      <c r="B31" s="284"/>
      <c r="C31" s="219"/>
      <c r="D31" s="225"/>
      <c r="E31" s="226"/>
      <c r="F31" s="227"/>
      <c r="G31" s="223"/>
      <c r="H31" s="228"/>
      <c r="I31" s="226"/>
      <c r="J31" s="222"/>
      <c r="K31" s="226"/>
      <c r="L31" s="229"/>
      <c r="M31" s="273"/>
      <c r="N31" s="192"/>
      <c r="O31" s="188"/>
      <c r="P31" s="188"/>
      <c r="Q31" s="263"/>
      <c r="R31" s="192"/>
      <c r="S31" s="188"/>
      <c r="T31" s="188"/>
      <c r="U31" s="263"/>
      <c r="V31" s="192"/>
      <c r="W31" s="188"/>
      <c r="X31" s="188"/>
      <c r="Y31" s="189"/>
      <c r="Z31" s="136"/>
      <c r="AA31" s="137"/>
      <c r="AB31" s="183"/>
      <c r="AD31" s="127"/>
    </row>
    <row r="32" spans="1:30" ht="16.5" hidden="1" customHeight="1" x14ac:dyDescent="0.25">
      <c r="A32" s="282"/>
      <c r="B32" s="284"/>
      <c r="C32" s="219"/>
      <c r="D32" s="225"/>
      <c r="E32" s="226"/>
      <c r="F32" s="227"/>
      <c r="G32" s="223"/>
      <c r="H32" s="228"/>
      <c r="I32" s="226"/>
      <c r="J32" s="222"/>
      <c r="K32" s="226"/>
      <c r="L32" s="229"/>
      <c r="M32" s="273"/>
      <c r="N32" s="192"/>
      <c r="O32" s="188"/>
      <c r="P32" s="188"/>
      <c r="Q32" s="263"/>
      <c r="R32" s="192"/>
      <c r="S32" s="188"/>
      <c r="T32" s="188"/>
      <c r="U32" s="263"/>
      <c r="V32" s="192"/>
      <c r="W32" s="188"/>
      <c r="X32" s="188"/>
      <c r="Y32" s="189"/>
      <c r="Z32" s="136"/>
      <c r="AA32" s="137"/>
      <c r="AB32" s="183"/>
      <c r="AD32" s="127"/>
    </row>
    <row r="33" spans="1:30" ht="16.5" hidden="1" customHeight="1" x14ac:dyDescent="0.25">
      <c r="A33" s="282"/>
      <c r="B33" s="284"/>
      <c r="C33" s="219"/>
      <c r="D33" s="225"/>
      <c r="E33" s="226"/>
      <c r="F33" s="227"/>
      <c r="G33" s="223"/>
      <c r="H33" s="228"/>
      <c r="I33" s="226"/>
      <c r="J33" s="222"/>
      <c r="K33" s="226"/>
      <c r="L33" s="229"/>
      <c r="M33" s="273"/>
      <c r="N33" s="192"/>
      <c r="O33" s="188"/>
      <c r="P33" s="188"/>
      <c r="Q33" s="263"/>
      <c r="R33" s="192"/>
      <c r="S33" s="188"/>
      <c r="T33" s="188"/>
      <c r="U33" s="263"/>
      <c r="V33" s="192"/>
      <c r="W33" s="188"/>
      <c r="X33" s="188"/>
      <c r="Y33" s="189"/>
      <c r="Z33" s="136"/>
      <c r="AA33" s="137"/>
      <c r="AB33" s="183"/>
      <c r="AD33" s="127"/>
    </row>
    <row r="34" spans="1:30" ht="16.5" hidden="1" customHeight="1" x14ac:dyDescent="0.25">
      <c r="A34" s="282"/>
      <c r="B34" s="284"/>
      <c r="C34" s="219"/>
      <c r="D34" s="225"/>
      <c r="E34" s="226"/>
      <c r="F34" s="227"/>
      <c r="G34" s="223"/>
      <c r="H34" s="228"/>
      <c r="I34" s="226"/>
      <c r="J34" s="222"/>
      <c r="K34" s="226"/>
      <c r="L34" s="229"/>
      <c r="M34" s="273"/>
      <c r="N34" s="192"/>
      <c r="O34" s="188"/>
      <c r="P34" s="188"/>
      <c r="Q34" s="263"/>
      <c r="R34" s="192"/>
      <c r="S34" s="188"/>
      <c r="T34" s="188"/>
      <c r="U34" s="263"/>
      <c r="V34" s="192"/>
      <c r="W34" s="188"/>
      <c r="X34" s="188"/>
      <c r="Y34" s="189"/>
      <c r="Z34" s="136"/>
      <c r="AA34" s="137"/>
      <c r="AB34" s="183"/>
      <c r="AD34" s="127"/>
    </row>
    <row r="35" spans="1:30" ht="15.95" hidden="1" customHeight="1" x14ac:dyDescent="0.25">
      <c r="A35" s="282" t="e">
        <f ca="1">RANK(AB35,AB$6:OFFSET(AB$6,0,0,COUNTA(B$6:B$43)))</f>
        <v>#N/A</v>
      </c>
      <c r="B35" s="286"/>
      <c r="C35" s="219"/>
      <c r="D35" s="225"/>
      <c r="E35" s="226"/>
      <c r="F35" s="227"/>
      <c r="G35" s="223"/>
      <c r="H35" s="228"/>
      <c r="I35" s="226"/>
      <c r="J35" s="222"/>
      <c r="K35" s="226"/>
      <c r="L35" s="229"/>
      <c r="M35" s="273"/>
      <c r="N35" s="192" t="str">
        <f ca="1">OFFSET(Очки!$A$3,F35,D35+QUOTIENT(MAX($C$44-11,0), 2)*4)</f>
        <v>Место</v>
      </c>
      <c r="O35" s="188">
        <f ca="1">IF(F35&lt;E35,OFFSET(IF(OR($C$44=11,$C$44=12),Очки!$B$17,Очки!$O$18),2+E35-F35,IF(D35=2,12,13-E35)),0)</f>
        <v>0</v>
      </c>
      <c r="P35" s="188"/>
      <c r="Q35" s="263"/>
      <c r="R35" s="192" t="str">
        <f ca="1">OFFSET(Очки!$A$3,I35,G35+QUOTIENT(MAX($C$44-11,0), 2)*4)</f>
        <v>Место</v>
      </c>
      <c r="S35" s="188">
        <f ca="1">IF(I35&lt;H35,OFFSET(IF(OR($C$44=11,$C$44=12),Очки!$B$17,Очки!$O$18),2+H35-I35,IF(G35=2,12,13-H35)),0)</f>
        <v>0</v>
      </c>
      <c r="T35" s="188"/>
      <c r="U35" s="263"/>
      <c r="V35" s="192" t="str">
        <f ca="1">OFFSET(Очки!$A$3,L35,J35+QUOTIENT(MAX($C$44-11,0), 2)*4)</f>
        <v>Место</v>
      </c>
      <c r="W35" s="188">
        <f ca="1">IF(L35&lt;K35,OFFSET(IF(OR($C$44=11,$C$44=12),Очки!$B$17,Очки!$O$18),2+K35-L35,IF(J35=2,12,13-K35)),0)</f>
        <v>0</v>
      </c>
      <c r="X35" s="188"/>
      <c r="Y35" s="189"/>
      <c r="Z35" s="136"/>
      <c r="AA35" s="137"/>
      <c r="AB35" s="183">
        <f t="shared" ca="1" si="1"/>
        <v>0</v>
      </c>
      <c r="AD35" s="127"/>
    </row>
    <row r="36" spans="1:30" ht="15.95" hidden="1" customHeight="1" thickBot="1" x14ac:dyDescent="0.3">
      <c r="A36" s="333" t="e">
        <f ca="1">RANK(AB36,AB$6:OFFSET(AB$6,0,0,COUNTA(B$6:B$43)))</f>
        <v>#N/A</v>
      </c>
      <c r="B36" s="334"/>
      <c r="C36" s="335"/>
      <c r="D36" s="336"/>
      <c r="E36" s="337"/>
      <c r="F36" s="338"/>
      <c r="G36" s="339"/>
      <c r="H36" s="340"/>
      <c r="I36" s="337"/>
      <c r="J36" s="341"/>
      <c r="K36" s="337"/>
      <c r="L36" s="342"/>
      <c r="M36" s="343"/>
      <c r="N36" s="193" t="str">
        <f ca="1">OFFSET(Очки!$A$3,F36,D36+QUOTIENT(MAX($C$44-11,0), 2)*4)</f>
        <v>Место</v>
      </c>
      <c r="O36" s="190">
        <f ca="1">IF(F36&lt;E36,OFFSET(IF(OR($C$44=11,$C$44=12),Очки!$B$17,Очки!$O$18),2+E36-F36,IF(D36=2,12,13-E36)),0)</f>
        <v>0</v>
      </c>
      <c r="P36" s="190"/>
      <c r="Q36" s="154"/>
      <c r="R36" s="193" t="str">
        <f ca="1">OFFSET(Очки!$A$3,I36,G36+QUOTIENT(MAX($C$44-11,0), 2)*4)</f>
        <v>Место</v>
      </c>
      <c r="S36" s="190">
        <f ca="1">IF(I36&lt;H36,OFFSET(IF(OR($C$44=11,$C$44=12),Очки!$B$17,Очки!$O$18),2+H36-I36,IF(G36=2,12,13-H36)),0)</f>
        <v>0</v>
      </c>
      <c r="T36" s="190"/>
      <c r="U36" s="154"/>
      <c r="V36" s="193" t="str">
        <f ca="1">OFFSET(Очки!$A$3,L36,J36+QUOTIENT(MAX($C$44-11,0), 2)*4)</f>
        <v>Место</v>
      </c>
      <c r="W36" s="190">
        <f ca="1">IF(L36&lt;K36,OFFSET(IF(OR($C$44=11,$C$44=12),Очки!$B$17,Очки!$O$18),2+K36-L36,IF(J36=2,12,13-K36)),0)</f>
        <v>0</v>
      </c>
      <c r="X36" s="190"/>
      <c r="Y36" s="191"/>
      <c r="Z36" s="344"/>
      <c r="AA36" s="345"/>
      <c r="AB36" s="185">
        <f ca="1">SUM(M36:Y36)</f>
        <v>0</v>
      </c>
      <c r="AD36" s="127"/>
    </row>
    <row r="37" spans="1:30" ht="15.95" hidden="1" customHeight="1" x14ac:dyDescent="0.25">
      <c r="A37" s="332" t="e">
        <f ca="1">RANK(AB37,AB$6:OFFSET(AB$6,0,0,COUNTA(B$6:B$43)))</f>
        <v>#N/A</v>
      </c>
      <c r="B37" s="290"/>
      <c r="C37" s="291"/>
      <c r="D37" s="222"/>
      <c r="E37" s="319"/>
      <c r="F37" s="320"/>
      <c r="G37" s="321"/>
      <c r="H37" s="322"/>
      <c r="I37" s="319"/>
      <c r="J37" s="222"/>
      <c r="K37" s="319"/>
      <c r="L37" s="323"/>
      <c r="M37" s="324"/>
      <c r="N37" s="325" t="str">
        <f ca="1">OFFSET(Очки!$A$3,F37,D37+QUOTIENT(MAX($C$44-11,0), 2)*4)</f>
        <v>Место</v>
      </c>
      <c r="O37" s="326">
        <f ca="1">IF(F37&lt;E37,OFFSET(IF(OR($C$44=11,$C$44=12),Очки!$B$17,Очки!$O$18),2+E37-F37,IF(D37=2,12,13-E37)),0)</f>
        <v>0</v>
      </c>
      <c r="P37" s="326"/>
      <c r="Q37" s="327"/>
      <c r="R37" s="325" t="str">
        <f ca="1">OFFSET(Очки!$A$3,I37,G37+QUOTIENT(MAX($C$44-11,0), 2)*4)</f>
        <v>Место</v>
      </c>
      <c r="S37" s="326">
        <f ca="1">IF(I37&lt;H37,OFFSET(IF(OR($C$44=11,$C$44=12),Очки!$B$17,Очки!$O$18),2+H37-I37,IF(G37=2,12,13-H37)),0)</f>
        <v>0</v>
      </c>
      <c r="T37" s="326"/>
      <c r="U37" s="327"/>
      <c r="V37" s="325" t="str">
        <f ca="1">OFFSET(Очки!$A$3,L37,J37+QUOTIENT(MAX($C$44-11,0), 2)*4)</f>
        <v>Место</v>
      </c>
      <c r="W37" s="326">
        <f ca="1">IF(L37&lt;K37,OFFSET(IF(OR($C$44=11,$C$44=12),Очки!$B$17,Очки!$O$18),2+K37-L37,IF(J37=2,12,13-K37)),0)</f>
        <v>0</v>
      </c>
      <c r="X37" s="326"/>
      <c r="Y37" s="328"/>
      <c r="Z37" s="329"/>
      <c r="AA37" s="330"/>
      <c r="AB37" s="331">
        <f ca="1">SUM(M37:Y37)</f>
        <v>0</v>
      </c>
      <c r="AD37" s="127"/>
    </row>
    <row r="38" spans="1:30" ht="15.95" hidden="1" customHeight="1" x14ac:dyDescent="0.25">
      <c r="A38" s="150" t="e">
        <f ca="1">RANK(AB38,AB$6:OFFSET(AB$6,0,0,COUNTA(B$6:B$43)))</f>
        <v>#N/A</v>
      </c>
      <c r="B38" s="300"/>
      <c r="C38" s="283"/>
      <c r="D38" s="225"/>
      <c r="E38" s="226"/>
      <c r="F38" s="227"/>
      <c r="G38" s="223"/>
      <c r="H38" s="228"/>
      <c r="I38" s="226"/>
      <c r="J38" s="225"/>
      <c r="K38" s="226"/>
      <c r="L38" s="229"/>
      <c r="M38" s="273"/>
      <c r="N38" s="192" t="str">
        <f ca="1">OFFSET(Очки!$A$3,F38,D38+QUOTIENT(MAX($C$44-11,0), 2)*4)</f>
        <v>Место</v>
      </c>
      <c r="O38" s="188">
        <f ca="1">IF(F38&lt;E38,OFFSET(IF(OR($C$44=11,$C$44=12),Очки!$B$17,Очки!$O$18),2+E38-F38,IF(D38=2,12,13-E38)),0)</f>
        <v>0</v>
      </c>
      <c r="P38" s="188"/>
      <c r="Q38" s="263"/>
      <c r="R38" s="192" t="str">
        <f ca="1">OFFSET(Очки!$A$3,I38,G38+QUOTIENT(MAX($C$44-11,0), 2)*4)</f>
        <v>Место</v>
      </c>
      <c r="S38" s="188">
        <f ca="1">IF(I38&lt;H38,OFFSET(IF(OR($C$44=11,$C$44=12),Очки!$B$17,Очки!$O$18),2+H38-I38,IF(G38=2,12,13-H38)),0)</f>
        <v>0</v>
      </c>
      <c r="T38" s="188"/>
      <c r="U38" s="263"/>
      <c r="V38" s="192" t="str">
        <f ca="1">OFFSET(Очки!$A$3,L38,J38+QUOTIENT(MAX($C$44-11,0), 2)*4)</f>
        <v>Место</v>
      </c>
      <c r="W38" s="188">
        <f ca="1">IF(L38&lt;K38,OFFSET(IF(OR($C$44=11,$C$44=12),Очки!$B$17,Очки!$O$18),2+K38-L38,IF(J38=2,12,13-K38)),0)</f>
        <v>0</v>
      </c>
      <c r="X38" s="188"/>
      <c r="Y38" s="189"/>
      <c r="Z38" s="136"/>
      <c r="AA38" s="137"/>
      <c r="AB38" s="183">
        <f t="shared" ref="AB38:AB43" ca="1" si="2">SUM(M38:Y38)</f>
        <v>0</v>
      </c>
      <c r="AD38" s="127"/>
    </row>
    <row r="39" spans="1:30" ht="15.95" hidden="1" customHeight="1" x14ac:dyDescent="0.25">
      <c r="A39" s="150" t="e">
        <f ca="1">RANK(AB39,AB$6:OFFSET(AB$6,0,0,COUNTA(B$6:B$43)))</f>
        <v>#N/A</v>
      </c>
      <c r="B39" s="151"/>
      <c r="C39" s="220"/>
      <c r="D39" s="230"/>
      <c r="E39" s="231"/>
      <c r="F39" s="232"/>
      <c r="G39" s="223"/>
      <c r="H39" s="233"/>
      <c r="I39" s="231"/>
      <c r="J39" s="222"/>
      <c r="K39" s="231"/>
      <c r="L39" s="234"/>
      <c r="M39" s="273"/>
      <c r="N39" s="192" t="str">
        <f ca="1">OFFSET(Очки!$A$3,F39,D39+QUOTIENT(MAX($C$44-11,0), 2)*4)</f>
        <v>Место</v>
      </c>
      <c r="O39" s="188">
        <f ca="1">IF(F39&lt;E39,OFFSET(IF(OR($C$44=11,$C$44=12),Очки!$B$17,Очки!$O$18),2+E39-F39,IF(D39=2,12,13-E39)),0)</f>
        <v>0</v>
      </c>
      <c r="P39" s="188"/>
      <c r="Q39" s="263"/>
      <c r="R39" s="192" t="str">
        <f ca="1">OFFSET(Очки!$A$3,I39,G39+QUOTIENT(MAX($C$44-11,0), 2)*4)</f>
        <v>Место</v>
      </c>
      <c r="S39" s="188">
        <f ca="1">IF(I39&lt;H39,OFFSET(IF(OR($C$44=11,$C$44=12),Очки!$B$17,Очки!$O$18),2+H39-I39,IF(G39=2,12,13-H39)),0)</f>
        <v>0</v>
      </c>
      <c r="T39" s="188"/>
      <c r="U39" s="263"/>
      <c r="V39" s="192" t="str">
        <f ca="1">OFFSET(Очки!$A$3,L39,J39+QUOTIENT(MAX($C$44-11,0), 2)*4)</f>
        <v>Место</v>
      </c>
      <c r="W39" s="188">
        <f ca="1">IF(L39&lt;K39,OFFSET(IF(OR($C$44=11,$C$44=12),Очки!$B$17,Очки!$O$18),2+K39-L39,IF(J39=2,12,13-K39)),0)</f>
        <v>0</v>
      </c>
      <c r="X39" s="188"/>
      <c r="Y39" s="189"/>
      <c r="Z39" s="138"/>
      <c r="AA39" s="139"/>
      <c r="AB39" s="184">
        <f t="shared" ca="1" si="2"/>
        <v>0</v>
      </c>
      <c r="AD39" s="127"/>
    </row>
    <row r="40" spans="1:30" ht="15.95" hidden="1" customHeight="1" x14ac:dyDescent="0.25">
      <c r="A40" s="150" t="e">
        <f ca="1">RANK(AB40,AB$6:OFFSET(AB$6,0,0,COUNTA(B$6:B$43)))</f>
        <v>#N/A</v>
      </c>
      <c r="B40" s="292"/>
      <c r="C40" s="220"/>
      <c r="D40" s="230"/>
      <c r="E40" s="231"/>
      <c r="F40" s="232"/>
      <c r="G40" s="293"/>
      <c r="H40" s="233"/>
      <c r="I40" s="231"/>
      <c r="J40" s="294"/>
      <c r="K40" s="231"/>
      <c r="L40" s="234"/>
      <c r="M40" s="295"/>
      <c r="N40" s="192" t="str">
        <f ca="1">OFFSET(Очки!$A$3,F40,D40+QUOTIENT(MAX($C$44-11,0), 2)*4)</f>
        <v>Место</v>
      </c>
      <c r="O40" s="188">
        <f ca="1">IF(F40&lt;E40,OFFSET(IF(OR($C$44=11,$C$44=12),Очки!$B$17,Очки!$O$18),2+E40-F40,IF(D40=2,12,13-E40)),0)</f>
        <v>0</v>
      </c>
      <c r="P40" s="296"/>
      <c r="Q40" s="297"/>
      <c r="R40" s="192" t="str">
        <f ca="1">OFFSET(Очки!$A$3,I40,G40+QUOTIENT(MAX($C$44-11,0), 2)*4)</f>
        <v>Место</v>
      </c>
      <c r="S40" s="188">
        <f ca="1">IF(I40&lt;H40,OFFSET(IF(OR($C$44=11,$C$44=12),Очки!$B$17,Очки!$O$18),2+H40-I40,IF(G40=2,12,13-H40)),0)</f>
        <v>0</v>
      </c>
      <c r="T40" s="296"/>
      <c r="U40" s="297"/>
      <c r="V40" s="192" t="str">
        <f ca="1">OFFSET(Очки!$A$3,L40,J40+QUOTIENT(MAX($C$44-11,0), 2)*4)</f>
        <v>Место</v>
      </c>
      <c r="W40" s="188">
        <f ca="1">IF(L40&lt;K40,OFFSET(IF(OR($C$44=11,$C$44=12),Очки!$B$17,Очки!$O$18),2+K40-L40,IF(J40=2,12,13-K40)),0)</f>
        <v>0</v>
      </c>
      <c r="X40" s="296"/>
      <c r="Y40" s="298"/>
      <c r="Z40" s="138"/>
      <c r="AA40" s="139"/>
      <c r="AB40" s="184">
        <f t="shared" ca="1" si="2"/>
        <v>0</v>
      </c>
      <c r="AD40" s="127"/>
    </row>
    <row r="41" spans="1:30" ht="15.95" hidden="1" customHeight="1" x14ac:dyDescent="0.25">
      <c r="A41" s="150" t="e">
        <f ca="1">RANK(AB41,AB$6:OFFSET(AB$6,0,0,COUNTA(B$6:B$43)))</f>
        <v>#N/A</v>
      </c>
      <c r="B41" s="299"/>
      <c r="C41" s="220"/>
      <c r="D41" s="230"/>
      <c r="E41" s="231"/>
      <c r="F41" s="232"/>
      <c r="G41" s="293"/>
      <c r="H41" s="233"/>
      <c r="I41" s="231"/>
      <c r="J41" s="294"/>
      <c r="K41" s="231"/>
      <c r="L41" s="234"/>
      <c r="M41" s="295"/>
      <c r="N41" s="192" t="str">
        <f ca="1">OFFSET(Очки!$A$3,F41,D41+QUOTIENT(MAX($C$44-11,0), 2)*4)</f>
        <v>Место</v>
      </c>
      <c r="O41" s="188">
        <f ca="1">IF(F41&lt;E41,OFFSET(IF(OR($C$44=11,$C$44=12),Очки!$B$17,Очки!$O$18),2+E41-F41,IF(D41=2,12,13-E41)),0)</f>
        <v>0</v>
      </c>
      <c r="P41" s="296"/>
      <c r="Q41" s="297"/>
      <c r="R41" s="192" t="str">
        <f ca="1">OFFSET(Очки!$A$3,I41,G41+QUOTIENT(MAX($C$44-11,0), 2)*4)</f>
        <v>Место</v>
      </c>
      <c r="S41" s="188">
        <f ca="1">IF(I41&lt;H41,OFFSET(IF(OR($C$44=11,$C$44=12),Очки!$B$17,Очки!$O$18),2+H41-I41,IF(G41=2,12,13-H41)),0)</f>
        <v>0</v>
      </c>
      <c r="T41" s="296"/>
      <c r="U41" s="297"/>
      <c r="V41" s="192" t="str">
        <f ca="1">OFFSET(Очки!$A$3,L41,J41+QUOTIENT(MAX($C$44-11,0), 2)*4)</f>
        <v>Место</v>
      </c>
      <c r="W41" s="188">
        <f ca="1">IF(L41&lt;K41,OFFSET(IF(OR($C$44=11,$C$44=12),Очки!$B$17,Очки!$O$18),2+K41-L41,IF(J41=2,12,13-K41)),0)</f>
        <v>0</v>
      </c>
      <c r="X41" s="296"/>
      <c r="Y41" s="298"/>
      <c r="Z41" s="138"/>
      <c r="AA41" s="139"/>
      <c r="AB41" s="184">
        <f t="shared" ca="1" si="2"/>
        <v>0</v>
      </c>
      <c r="AD41" s="127"/>
    </row>
    <row r="42" spans="1:30" ht="15.95" hidden="1" customHeight="1" x14ac:dyDescent="0.25">
      <c r="A42" s="150" t="e">
        <f ca="1">RANK(AB42,AB$6:OFFSET(AB$6,0,0,COUNTA(B$6:B$43)))</f>
        <v>#N/A</v>
      </c>
      <c r="B42" s="292"/>
      <c r="C42" s="220"/>
      <c r="D42" s="230"/>
      <c r="E42" s="231"/>
      <c r="F42" s="232"/>
      <c r="G42" s="293"/>
      <c r="H42" s="233"/>
      <c r="I42" s="231"/>
      <c r="J42" s="294"/>
      <c r="K42" s="231"/>
      <c r="L42" s="234"/>
      <c r="M42" s="295"/>
      <c r="N42" s="192" t="str">
        <f ca="1">OFFSET(Очки!$A$3,F42,D42+QUOTIENT(MAX($C$44-11,0), 2)*4)</f>
        <v>Место</v>
      </c>
      <c r="O42" s="188">
        <f ca="1">IF(F42&lt;E42,OFFSET(IF(OR($C$44=11,$C$44=12),Очки!$B$17,Очки!$O$18),2+E42-F42,IF(D42=2,12,13-E42)),0)</f>
        <v>0</v>
      </c>
      <c r="P42" s="296"/>
      <c r="Q42" s="297"/>
      <c r="R42" s="192" t="str">
        <f ca="1">OFFSET(Очки!$A$3,I42,G42+QUOTIENT(MAX($C$44-11,0), 2)*4)</f>
        <v>Место</v>
      </c>
      <c r="S42" s="188">
        <f ca="1">IF(I42&lt;H42,OFFSET(IF(OR($C$44=11,$C$44=12),Очки!$B$17,Очки!$O$18),2+H42-I42,IF(G42=2,12,13-H42)),0)</f>
        <v>0</v>
      </c>
      <c r="T42" s="296"/>
      <c r="U42" s="297"/>
      <c r="V42" s="192" t="str">
        <f ca="1">OFFSET(Очки!$A$3,L42,J42+QUOTIENT(MAX($C$44-11,0), 2)*4)</f>
        <v>Место</v>
      </c>
      <c r="W42" s="188">
        <f ca="1">IF(L42&lt;K42,OFFSET(IF(OR($C$44=11,$C$44=12),Очки!$B$17,Очки!$O$18),2+K42-L42,IF(J42=2,12,13-K42)),0)</f>
        <v>0</v>
      </c>
      <c r="X42" s="296"/>
      <c r="Y42" s="298"/>
      <c r="Z42" s="138"/>
      <c r="AA42" s="139"/>
      <c r="AB42" s="184">
        <f t="shared" ca="1" si="2"/>
        <v>0</v>
      </c>
      <c r="AD42" s="127"/>
    </row>
    <row r="43" spans="1:30" ht="15.95" hidden="1" customHeight="1" thickBot="1" x14ac:dyDescent="0.3">
      <c r="A43" s="152" t="e">
        <f ca="1">RANK(AB43,AB$6:OFFSET(AB$6,0,0,COUNTA(B$6:B$43)))</f>
        <v>#N/A</v>
      </c>
      <c r="B43" s="153"/>
      <c r="C43" s="221"/>
      <c r="D43" s="193"/>
      <c r="E43" s="143"/>
      <c r="F43" s="191"/>
      <c r="G43" s="142"/>
      <c r="H43" s="190"/>
      <c r="I43" s="143"/>
      <c r="J43" s="193"/>
      <c r="K43" s="143"/>
      <c r="L43" s="154"/>
      <c r="M43" s="274"/>
      <c r="N43" s="193" t="str">
        <f ca="1">OFFSET(Очки!$A$3,F43,D43+QUOTIENT(MAX($C$44-11,0), 2)*4)</f>
        <v>Место</v>
      </c>
      <c r="O43" s="190">
        <f ca="1">IF(F43&lt;E43,OFFSET(IF(OR($C$44=11,$C$44=12),Очки!$B$17,Очки!$O$18),2+E43-F43,IF(D43=2,12,13-E43)),0)</f>
        <v>0</v>
      </c>
      <c r="P43" s="190"/>
      <c r="Q43" s="154"/>
      <c r="R43" s="193" t="str">
        <f ca="1">OFFSET(Очки!$A$3,I43,G43+QUOTIENT(MAX($C$44-11,0), 2)*4)</f>
        <v>Место</v>
      </c>
      <c r="S43" s="190">
        <f ca="1">IF(I43&lt;H43,OFFSET(IF(OR($C$44=11,$C$44=12),Очки!$B$17,Очки!$O$18),2+H43-I43,IF(G43=2,12,13-H43)),0)</f>
        <v>0</v>
      </c>
      <c r="T43" s="190"/>
      <c r="U43" s="154"/>
      <c r="V43" s="193" t="str">
        <f ca="1">OFFSET(Очки!$A$3,L43,J43+QUOTIENT(MAX($C$44-11,0), 2)*4)</f>
        <v>Место</v>
      </c>
      <c r="W43" s="190">
        <f ca="1">IF(L43&lt;K43,OFFSET(IF(OR($C$44=11,$C$44=12),Очки!$B$17,Очки!$O$18),2+K43-L43,IF(J43=2,12,13-K43)),0)</f>
        <v>0</v>
      </c>
      <c r="X43" s="190"/>
      <c r="Y43" s="191"/>
      <c r="Z43" s="136"/>
      <c r="AA43" s="137"/>
      <c r="AB43" s="185">
        <f t="shared" ca="1" si="2"/>
        <v>0</v>
      </c>
      <c r="AD43" s="127"/>
    </row>
    <row r="44" spans="1:30" ht="15.95" customHeight="1" x14ac:dyDescent="0.2">
      <c r="B44" s="127" t="s">
        <v>41</v>
      </c>
      <c r="C44" s="127">
        <f>COUNTA(B6:B43)</f>
        <v>17</v>
      </c>
    </row>
    <row r="45" spans="1:30" ht="15.95" customHeight="1" x14ac:dyDescent="0.2"/>
    <row r="46" spans="1:30" ht="15.95" customHeight="1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95" customHeight="1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95" customHeight="1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95" customHeight="1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2:28" ht="15.75" x14ac:dyDescent="0.25"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2:28" ht="15.75" x14ac:dyDescent="0.25"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2:28" ht="15.75" x14ac:dyDescent="0.25"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2:28" ht="15.75" x14ac:dyDescent="0.25"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2:28" ht="15.75" x14ac:dyDescent="0.25"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2:28" ht="15.75" x14ac:dyDescent="0.25"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2:28" ht="15.75" x14ac:dyDescent="0.25"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2:28" ht="15.75" x14ac:dyDescent="0.25"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2:28" ht="15.75" x14ac:dyDescent="0.25"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2:28" ht="15.75" x14ac:dyDescent="0.25"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</sheetData>
  <sortState ref="B6:AB22">
    <sortCondition descending="1" ref="AB6:AB22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43">
    <cfRule type="expression" dxfId="5" priority="3">
      <formula>AND(E6&gt;F6,O6=0)</formula>
    </cfRule>
  </conditionalFormatting>
  <conditionalFormatting sqref="S6:S43">
    <cfRule type="expression" dxfId="4" priority="2">
      <formula>AND(H6&gt;I6,S6=0)</formula>
    </cfRule>
  </conditionalFormatting>
  <conditionalFormatting sqref="W6:W4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O35" sqref="O35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89" t="s">
        <v>56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</row>
    <row r="2" spans="1:31" ht="13.5" customHeight="1" thickBot="1" x14ac:dyDescent="0.2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127"/>
      <c r="AD2" s="127"/>
      <c r="AE2" s="127"/>
    </row>
    <row r="3" spans="1:31" s="131" customFormat="1" ht="16.5" thickBot="1" x14ac:dyDescent="0.3">
      <c r="A3" s="391" t="s">
        <v>21</v>
      </c>
      <c r="B3" s="394" t="s">
        <v>22</v>
      </c>
      <c r="C3" s="128"/>
      <c r="D3" s="397">
        <v>1</v>
      </c>
      <c r="E3" s="398"/>
      <c r="F3" s="399"/>
      <c r="G3" s="397">
        <v>2</v>
      </c>
      <c r="H3" s="398"/>
      <c r="I3" s="399"/>
      <c r="J3" s="400">
        <v>3</v>
      </c>
      <c r="K3" s="401"/>
      <c r="L3" s="402"/>
      <c r="M3" s="403" t="s">
        <v>2</v>
      </c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5"/>
      <c r="AA3" s="129">
        <f>SUM(M3:Z3)</f>
        <v>0</v>
      </c>
      <c r="AB3" s="406" t="s">
        <v>23</v>
      </c>
      <c r="AC3" s="130"/>
      <c r="AD3" s="130"/>
      <c r="AE3" s="130"/>
    </row>
    <row r="4" spans="1:31" s="131" customFormat="1" ht="16.5" customHeight="1" thickBot="1" x14ac:dyDescent="0.3">
      <c r="A4" s="392"/>
      <c r="B4" s="395"/>
      <c r="C4" s="408" t="s">
        <v>24</v>
      </c>
      <c r="D4" s="410" t="s">
        <v>29</v>
      </c>
      <c r="E4" s="414" t="s">
        <v>31</v>
      </c>
      <c r="F4" s="416" t="s">
        <v>32</v>
      </c>
      <c r="G4" s="410" t="s">
        <v>29</v>
      </c>
      <c r="H4" s="414" t="s">
        <v>31</v>
      </c>
      <c r="I4" s="416" t="s">
        <v>32</v>
      </c>
      <c r="J4" s="410" t="s">
        <v>29</v>
      </c>
      <c r="K4" s="414" t="s">
        <v>31</v>
      </c>
      <c r="L4" s="416" t="s">
        <v>32</v>
      </c>
      <c r="M4" s="418" t="s">
        <v>30</v>
      </c>
      <c r="N4" s="412">
        <v>1</v>
      </c>
      <c r="O4" s="413"/>
      <c r="P4" s="413"/>
      <c r="Q4" s="413"/>
      <c r="R4" s="412">
        <v>2</v>
      </c>
      <c r="S4" s="413"/>
      <c r="T4" s="413"/>
      <c r="U4" s="413"/>
      <c r="V4" s="412">
        <v>3</v>
      </c>
      <c r="W4" s="413"/>
      <c r="X4" s="413"/>
      <c r="Y4" s="413"/>
      <c r="Z4" s="144"/>
      <c r="AA4" s="129"/>
      <c r="AB4" s="407"/>
      <c r="AC4" s="130"/>
      <c r="AD4" s="130"/>
      <c r="AE4" s="130"/>
    </row>
    <row r="5" spans="1:31" s="133" customFormat="1" ht="33" customHeight="1" thickBot="1" x14ac:dyDescent="0.3">
      <c r="A5" s="393"/>
      <c r="B5" s="396"/>
      <c r="C5" s="409"/>
      <c r="D5" s="411"/>
      <c r="E5" s="415"/>
      <c r="F5" s="417"/>
      <c r="G5" s="411"/>
      <c r="H5" s="415"/>
      <c r="I5" s="417"/>
      <c r="J5" s="411"/>
      <c r="K5" s="415"/>
      <c r="L5" s="417"/>
      <c r="M5" s="419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07"/>
      <c r="AC5" s="132"/>
      <c r="AD5" s="132"/>
      <c r="AE5" s="132"/>
    </row>
    <row r="6" spans="1:31" ht="15.75" x14ac:dyDescent="0.25">
      <c r="A6" s="281" t="e">
        <f ca="1">RANK(AB6,AB$6:OFFSET(AB$6,0,0,COUNTA(B$6:B$33)))</f>
        <v>#REF!</v>
      </c>
      <c r="B6" s="318"/>
      <c r="C6" s="288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2" t="e">
        <f ca="1">RANK(AB7,AB$6:OFFSET(AB$6,0,0,COUNTA(B$6:B$33)))</f>
        <v>#REF!</v>
      </c>
      <c r="B7" s="284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2" t="e">
        <f ca="1">RANK(AB8,AB$6:OFFSET(AB$6,0,0,COUNTA(B$6:B$33)))</f>
        <v>#REF!</v>
      </c>
      <c r="B8" s="286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2" t="e">
        <f ca="1">RANK(AB9,AB$6:OFFSET(AB$6,0,0,COUNTA(B$6:B$33)))</f>
        <v>#REF!</v>
      </c>
      <c r="B9" s="287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2" t="e">
        <f ca="1">RANK(AB10,AB$6:OFFSET(AB$6,0,0,COUNTA(B$6:B$33)))</f>
        <v>#REF!</v>
      </c>
      <c r="B10" s="289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2" t="e">
        <f ca="1">RANK(AB11,AB$6:OFFSET(AB$6,0,0,COUNTA(B$6:B$33)))</f>
        <v>#REF!</v>
      </c>
      <c r="B11" s="286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81" t="e">
        <f ca="1">RANK(AB12,AB$6:OFFSET(AB$6,0,0,COUNTA(B$6:B$33)))</f>
        <v>#REF!</v>
      </c>
      <c r="B12" s="284"/>
      <c r="C12" s="283"/>
      <c r="D12" s="222"/>
      <c r="E12" s="319"/>
      <c r="F12" s="320"/>
      <c r="G12" s="321"/>
      <c r="H12" s="322"/>
      <c r="I12" s="319"/>
      <c r="J12" s="222"/>
      <c r="K12" s="319"/>
      <c r="L12" s="323"/>
      <c r="M12" s="324"/>
      <c r="N12" s="325" t="str">
        <f ca="1">OFFSET(Очки!$A$3,F12,D12+QUOTIENT(MAX($C$34-11,0), 2)*4)</f>
        <v>Место</v>
      </c>
      <c r="O12" s="326">
        <f ca="1">IF(F12&lt;E12,OFFSET(IF(OR($C$34=11,$C$34=12),Очки!$B$17,Очки!$O$18),2+E12-F12,IF(D12=2,12,13-E12)),0)</f>
        <v>0</v>
      </c>
      <c r="P12" s="326"/>
      <c r="Q12" s="327"/>
      <c r="R12" s="325" t="str">
        <f ca="1">OFFSET(Очки!$A$3,I12,G12+QUOTIENT(MAX($C$34-11,0), 2)*4)</f>
        <v>Место</v>
      </c>
      <c r="S12" s="326">
        <f ca="1">IF(I12&lt;H12,OFFSET(IF(OR($C$34=11,$C$34=12),Очки!$B$17,Очки!$O$18),2+H12-I12,IF(G12=2,12,13-H12)),0)</f>
        <v>0</v>
      </c>
      <c r="T12" s="326"/>
      <c r="U12" s="327"/>
      <c r="V12" s="325" t="str">
        <f ca="1">OFFSET(Очки!$A$3,L12,J12+QUOTIENT(MAX($C$34-11,0), 2)*4)</f>
        <v>Место</v>
      </c>
      <c r="W12" s="326">
        <f ca="1">IF(L12&lt;K12,OFFSET(IF(OR($C$34=11,$C$34=12),Очки!$B$17,Очки!$O$18),2+K12-L12,IF(J12=2,12,13-K12)),0)</f>
        <v>0</v>
      </c>
      <c r="X12" s="326"/>
      <c r="Y12" s="328"/>
      <c r="Z12" s="329"/>
      <c r="AA12" s="330"/>
      <c r="AB12" s="331">
        <f t="shared" ca="1" si="0"/>
        <v>0</v>
      </c>
      <c r="AC12" s="127"/>
      <c r="AD12" s="127"/>
      <c r="AE12" s="127"/>
    </row>
    <row r="13" spans="1:31" ht="15.75" x14ac:dyDescent="0.25">
      <c r="A13" s="282" t="e">
        <f ca="1">RANK(AB13,AB$6:OFFSET(AB$6,0,0,COUNTA(B$6:B$33)))</f>
        <v>#REF!</v>
      </c>
      <c r="B13" s="284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2" t="e">
        <f ca="1">RANK(AB14,AB$6:OFFSET(AB$6,0,0,COUNTA(B$6:B$33)))</f>
        <v>#REF!</v>
      </c>
      <c r="B14" s="285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2" t="e">
        <f ca="1">RANK(AB15,AB$6:OFFSET(AB$6,0,0,COUNTA(B$6:B$33)))</f>
        <v>#REF!</v>
      </c>
      <c r="B15" s="286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2" t="e">
        <f ca="1">RANK(AB16,AB$6:OFFSET(AB$6,0,0,COUNTA(B$6:B$33)))</f>
        <v>#REF!</v>
      </c>
      <c r="B16" s="285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2" t="e">
        <f ca="1">RANK(AB17,AB$6:OFFSET(AB$6,0,0,COUNTA(B$6:B$33)))</f>
        <v>#REF!</v>
      </c>
      <c r="B17" s="284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2" t="e">
        <f ca="1">RANK(AB18,AB$6:OFFSET(AB$6,0,0,COUNTA(B$6:B$33)))</f>
        <v>#REF!</v>
      </c>
      <c r="B18" s="285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2" t="e">
        <f ca="1">RANK(AB19,AB$6:OFFSET(AB$6,0,0,COUNTA(B$6:B$33)))</f>
        <v>#REF!</v>
      </c>
      <c r="B19" s="285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2" t="e">
        <f ca="1">RANK(AB20,AB$6:OFFSET(AB$6,0,0,COUNTA(B$6:B$33)))</f>
        <v>#REF!</v>
      </c>
      <c r="B20" s="285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2" t="e">
        <f ca="1">RANK(AB21,AB$6:OFFSET(AB$6,0,0,COUNTA(B$6:B$33)))</f>
        <v>#REF!</v>
      </c>
      <c r="B21" s="285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2" t="e">
        <f ca="1">RANK(AB22,AB$6:OFFSET(AB$6,0,0,COUNTA(B$6:B$33)))</f>
        <v>#REF!</v>
      </c>
      <c r="B22" s="285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2" t="e">
        <f ca="1">RANK(AB23,AB$6:OFFSET(AB$6,0,0,COUNTA(B$6:B$33)))</f>
        <v>#REF!</v>
      </c>
      <c r="B23" s="284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2" t="e">
        <f ca="1">RANK(AB24,AB$6:OFFSET(AB$6,0,0,COUNTA(B$6:B$33)))</f>
        <v>#REF!</v>
      </c>
      <c r="B24" s="285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2" t="e">
        <f ca="1">RANK(AB25,AB$6:OFFSET(AB$6,0,0,COUNTA(B$6:B$33)))</f>
        <v>#REF!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3" t="e">
        <f ca="1">RANK(AB26,AB$6:OFFSET(AB$6,0,0,COUNTA(B$6:B$33)))</f>
        <v>#REF!</v>
      </c>
      <c r="B26" s="334"/>
      <c r="C26" s="335"/>
      <c r="D26" s="336"/>
      <c r="E26" s="337"/>
      <c r="F26" s="338"/>
      <c r="G26" s="339"/>
      <c r="H26" s="340"/>
      <c r="I26" s="337"/>
      <c r="J26" s="341"/>
      <c r="K26" s="337"/>
      <c r="L26" s="342"/>
      <c r="M26" s="343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4"/>
      <c r="AA26" s="345"/>
      <c r="AB26" s="185">
        <f t="shared" ca="1" si="0"/>
        <v>0</v>
      </c>
      <c r="AD26" s="127"/>
    </row>
    <row r="27" spans="1:30" ht="15.95" hidden="1" customHeight="1" x14ac:dyDescent="0.25">
      <c r="A27" s="332" t="e">
        <f ca="1">RANK(AB27,AB$6:OFFSET(AB$6,0,0,COUNTA(B$6:B$33)))</f>
        <v>#REF!</v>
      </c>
      <c r="B27" s="290"/>
      <c r="C27" s="291"/>
      <c r="D27" s="222"/>
      <c r="E27" s="319"/>
      <c r="F27" s="320"/>
      <c r="G27" s="321"/>
      <c r="H27" s="322"/>
      <c r="I27" s="319"/>
      <c r="J27" s="222"/>
      <c r="K27" s="319"/>
      <c r="L27" s="323"/>
      <c r="M27" s="324"/>
      <c r="N27" s="325" t="str">
        <f ca="1">OFFSET(Очки!$A$3,F27,D27+QUOTIENT(MAX($C$34-11,0), 2)*4)</f>
        <v>Место</v>
      </c>
      <c r="O27" s="326">
        <f ca="1">IF(F27&lt;E27,OFFSET(IF(OR($C$34=11,$C$34=12),Очки!$B$17,Очки!$O$18),2+E27-F27,IF(D27=2,12,13-E27)),0)</f>
        <v>0</v>
      </c>
      <c r="P27" s="326"/>
      <c r="Q27" s="327"/>
      <c r="R27" s="325" t="str">
        <f ca="1">OFFSET(Очки!$A$3,I27,G27+QUOTIENT(MAX($C$34-11,0), 2)*4)</f>
        <v>Место</v>
      </c>
      <c r="S27" s="326">
        <f ca="1">IF(I27&lt;H27,OFFSET(IF(OR($C$34=11,$C$34=12),Очки!$B$17,Очки!$O$18),2+H27-I27,IF(G27=2,12,13-H27)),0)</f>
        <v>0</v>
      </c>
      <c r="T27" s="326"/>
      <c r="U27" s="327"/>
      <c r="V27" s="325" t="str">
        <f ca="1">OFFSET(Очки!$A$3,L27,J27+QUOTIENT(MAX($C$34-11,0), 2)*4)</f>
        <v>Место</v>
      </c>
      <c r="W27" s="326">
        <f ca="1">IF(L27&lt;K27,OFFSET(IF(OR($C$34=11,$C$34=12),Очки!$B$17,Очки!$O$18),2+K27-L27,IF(J27=2,12,13-K27)),0)</f>
        <v>0</v>
      </c>
      <c r="X27" s="326"/>
      <c r="Y27" s="328"/>
      <c r="Z27" s="329"/>
      <c r="AA27" s="330"/>
      <c r="AB27" s="331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300"/>
      <c r="C28" s="283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2"/>
      <c r="C30" s="220"/>
      <c r="D30" s="230"/>
      <c r="E30" s="231"/>
      <c r="F30" s="232"/>
      <c r="G30" s="293"/>
      <c r="H30" s="233"/>
      <c r="I30" s="231"/>
      <c r="J30" s="294"/>
      <c r="K30" s="231"/>
      <c r="L30" s="234"/>
      <c r="M30" s="295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6"/>
      <c r="Q30" s="297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6"/>
      <c r="U30" s="297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6"/>
      <c r="Y30" s="298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299"/>
      <c r="C31" s="220"/>
      <c r="D31" s="230"/>
      <c r="E31" s="231"/>
      <c r="F31" s="232"/>
      <c r="G31" s="293"/>
      <c r="H31" s="233"/>
      <c r="I31" s="231"/>
      <c r="J31" s="294"/>
      <c r="K31" s="231"/>
      <c r="L31" s="234"/>
      <c r="M31" s="295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6"/>
      <c r="Q31" s="297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6"/>
      <c r="U31" s="297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6"/>
      <c r="Y31" s="298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2"/>
      <c r="C32" s="220"/>
      <c r="D32" s="230"/>
      <c r="E32" s="231"/>
      <c r="F32" s="232"/>
      <c r="G32" s="293"/>
      <c r="H32" s="233"/>
      <c r="I32" s="231"/>
      <c r="J32" s="294"/>
      <c r="K32" s="231"/>
      <c r="L32" s="234"/>
      <c r="M32" s="295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6"/>
      <c r="Q32" s="297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6"/>
      <c r="U32" s="297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6"/>
      <c r="Y32" s="298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Очки</vt:lpstr>
      <vt:lpstr>05.09</vt:lpstr>
      <vt:lpstr>форма (8)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2019-04-11T11:04:33Z</dcterms:modified>
</cp:coreProperties>
</file>