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 tabRatio="500" activeTab="8"/>
  </bookViews>
  <sheets>
    <sheet name="Очки" sheetId="1" r:id="rId1"/>
    <sheet name="24.04" sheetId="2" r:id="rId2"/>
    <sheet name="01.05" sheetId="11" r:id="rId3"/>
    <sheet name="08.05" sheetId="12" r:id="rId4"/>
    <sheet name="15.05" sheetId="15" r:id="rId5"/>
    <sheet name="22.05" sheetId="16" r:id="rId6"/>
    <sheet name="29.05" sheetId="17" r:id="rId7"/>
    <sheet name="05.06" sheetId="18" r:id="rId8"/>
    <sheet name="12.06" sheetId="14" r:id="rId9"/>
    <sheet name="12121 (7)" sheetId="19" r:id="rId10"/>
    <sheet name="Лист2" sheetId="13" r:id="rId1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28" i="14" l="1"/>
  <c r="R40" i="14"/>
  <c r="N27" i="14"/>
  <c r="N30" i="14"/>
  <c r="P39" i="14"/>
  <c r="P32" i="14"/>
  <c r="P28" i="14"/>
  <c r="P16" i="14"/>
  <c r="P13" i="14"/>
  <c r="P6" i="14"/>
  <c r="P20" i="14"/>
  <c r="P27" i="14"/>
  <c r="P35" i="14"/>
  <c r="P30" i="14"/>
  <c r="P9" i="14"/>
  <c r="L39" i="14"/>
  <c r="L32" i="14"/>
  <c r="L28" i="14"/>
  <c r="L16" i="14"/>
  <c r="L13" i="14"/>
  <c r="L6" i="14"/>
  <c r="L20" i="14"/>
  <c r="L27" i="14"/>
  <c r="L35" i="14"/>
  <c r="L30" i="14"/>
  <c r="L9" i="14"/>
  <c r="C31" i="19"/>
  <c r="O30" i="19" s="1"/>
  <c r="P30" i="19"/>
  <c r="L30" i="19"/>
  <c r="P29" i="19"/>
  <c r="L29" i="19"/>
  <c r="P28" i="19"/>
  <c r="L28" i="19"/>
  <c r="P27" i="19"/>
  <c r="L27" i="19"/>
  <c r="P26" i="19"/>
  <c r="L26" i="19"/>
  <c r="P25" i="19"/>
  <c r="L25" i="19"/>
  <c r="P24" i="19"/>
  <c r="L24" i="19"/>
  <c r="P23" i="19"/>
  <c r="L23" i="19"/>
  <c r="P22" i="19"/>
  <c r="L22" i="19"/>
  <c r="P21" i="19"/>
  <c r="L21" i="19"/>
  <c r="P20" i="19"/>
  <c r="L20" i="19"/>
  <c r="P19" i="19"/>
  <c r="L19" i="19"/>
  <c r="P18" i="19"/>
  <c r="L18" i="19"/>
  <c r="P17" i="19"/>
  <c r="L17" i="19"/>
  <c r="P16" i="19"/>
  <c r="L16" i="19"/>
  <c r="K16" i="19"/>
  <c r="P15" i="19"/>
  <c r="O15" i="19"/>
  <c r="L15" i="19"/>
  <c r="K15" i="19"/>
  <c r="P14" i="19"/>
  <c r="O14" i="19"/>
  <c r="L14" i="19"/>
  <c r="K14" i="19"/>
  <c r="P13" i="19"/>
  <c r="O13" i="19"/>
  <c r="L13" i="19"/>
  <c r="K13" i="19"/>
  <c r="P12" i="19"/>
  <c r="O12" i="19"/>
  <c r="L12" i="19"/>
  <c r="K12" i="19"/>
  <c r="P11" i="19"/>
  <c r="O11" i="19"/>
  <c r="L11" i="19"/>
  <c r="K11" i="19"/>
  <c r="P10" i="19"/>
  <c r="O10" i="19"/>
  <c r="L10" i="19"/>
  <c r="K10" i="19"/>
  <c r="P9" i="19"/>
  <c r="O9" i="19"/>
  <c r="L9" i="19"/>
  <c r="K9" i="19"/>
  <c r="P8" i="19"/>
  <c r="O8" i="19"/>
  <c r="L8" i="19"/>
  <c r="K8" i="19"/>
  <c r="P7" i="19"/>
  <c r="O7" i="19"/>
  <c r="L7" i="19"/>
  <c r="K7" i="19"/>
  <c r="P6" i="19"/>
  <c r="O6" i="19"/>
  <c r="L6" i="19"/>
  <c r="K6" i="19"/>
  <c r="S6" i="19" l="1"/>
  <c r="A6" i="19" s="1"/>
  <c r="S7" i="19"/>
  <c r="S8" i="19"/>
  <c r="A8" i="19" s="1"/>
  <c r="S9" i="19"/>
  <c r="S10" i="19"/>
  <c r="A10" i="19" s="1"/>
  <c r="S11" i="19"/>
  <c r="S12" i="19"/>
  <c r="A12" i="19" s="1"/>
  <c r="S13" i="19"/>
  <c r="S14" i="19"/>
  <c r="A14" i="19" s="1"/>
  <c r="S15" i="19"/>
  <c r="O16" i="19"/>
  <c r="S16" i="19" s="1"/>
  <c r="A16" i="19" s="1"/>
  <c r="K17" i="19"/>
  <c r="O17" i="19"/>
  <c r="K18" i="19"/>
  <c r="O18" i="19"/>
  <c r="K19" i="19"/>
  <c r="O19" i="19"/>
  <c r="K20" i="19"/>
  <c r="O20" i="19"/>
  <c r="K21" i="19"/>
  <c r="O21" i="19"/>
  <c r="K22" i="19"/>
  <c r="O22" i="19"/>
  <c r="K23" i="19"/>
  <c r="O23" i="19"/>
  <c r="K24" i="19"/>
  <c r="O24" i="19"/>
  <c r="K25" i="19"/>
  <c r="O25" i="19"/>
  <c r="K26" i="19"/>
  <c r="O26" i="19"/>
  <c r="K27" i="19"/>
  <c r="O27" i="19"/>
  <c r="K28" i="19"/>
  <c r="O28" i="19"/>
  <c r="K29" i="19"/>
  <c r="O29" i="19"/>
  <c r="K30" i="19"/>
  <c r="S30" i="19" s="1"/>
  <c r="R19" i="18"/>
  <c r="N9" i="18"/>
  <c r="C41" i="18"/>
  <c r="O40" i="18" s="1"/>
  <c r="P40" i="18"/>
  <c r="L40" i="18"/>
  <c r="P39" i="18"/>
  <c r="L39" i="18"/>
  <c r="P38" i="18"/>
  <c r="L38" i="18"/>
  <c r="P30" i="18"/>
  <c r="L30" i="18"/>
  <c r="P28" i="18"/>
  <c r="O28" i="18"/>
  <c r="L28" i="18"/>
  <c r="K28" i="18"/>
  <c r="P13" i="18"/>
  <c r="L13" i="18"/>
  <c r="P20" i="18"/>
  <c r="O20" i="18"/>
  <c r="L20" i="18"/>
  <c r="K20" i="18"/>
  <c r="P36" i="18"/>
  <c r="L36" i="18"/>
  <c r="P17" i="18"/>
  <c r="O17" i="18"/>
  <c r="L17" i="18"/>
  <c r="K17" i="18"/>
  <c r="P11" i="18"/>
  <c r="O11" i="18"/>
  <c r="L11" i="18"/>
  <c r="K11" i="18"/>
  <c r="P16" i="18"/>
  <c r="L16" i="18"/>
  <c r="P19" i="18"/>
  <c r="L19" i="18"/>
  <c r="P18" i="18"/>
  <c r="L18" i="18"/>
  <c r="P24" i="18"/>
  <c r="L24" i="18"/>
  <c r="P7" i="18"/>
  <c r="L7" i="18"/>
  <c r="P35" i="18"/>
  <c r="L35" i="18"/>
  <c r="P12" i="18"/>
  <c r="L12" i="18"/>
  <c r="P25" i="18"/>
  <c r="L25" i="18"/>
  <c r="P33" i="18"/>
  <c r="L33" i="18"/>
  <c r="P22" i="18"/>
  <c r="L22" i="18"/>
  <c r="P34" i="18"/>
  <c r="O34" i="18"/>
  <c r="L34" i="18"/>
  <c r="K34" i="18"/>
  <c r="P21" i="18"/>
  <c r="O21" i="18"/>
  <c r="L21" i="18"/>
  <c r="K21" i="18"/>
  <c r="P15" i="18"/>
  <c r="O15" i="18"/>
  <c r="L15" i="18"/>
  <c r="K15" i="18"/>
  <c r="P8" i="18"/>
  <c r="O8" i="18"/>
  <c r="L8" i="18"/>
  <c r="K8" i="18"/>
  <c r="P27" i="18"/>
  <c r="O27" i="18"/>
  <c r="L27" i="18"/>
  <c r="K27" i="18"/>
  <c r="P29" i="18"/>
  <c r="O29" i="18"/>
  <c r="L29" i="18"/>
  <c r="K29" i="18"/>
  <c r="P31" i="18"/>
  <c r="O31" i="18"/>
  <c r="L31" i="18"/>
  <c r="K31" i="18"/>
  <c r="P32" i="18"/>
  <c r="O32" i="18"/>
  <c r="L32" i="18"/>
  <c r="K32" i="18"/>
  <c r="P26" i="18"/>
  <c r="O26" i="18"/>
  <c r="L26" i="18"/>
  <c r="K26" i="18"/>
  <c r="P10" i="18"/>
  <c r="O10" i="18"/>
  <c r="L10" i="18"/>
  <c r="K10" i="18"/>
  <c r="P14" i="18"/>
  <c r="O14" i="18"/>
  <c r="L14" i="18"/>
  <c r="K14" i="18"/>
  <c r="P9" i="18"/>
  <c r="O9" i="18"/>
  <c r="L9" i="18"/>
  <c r="K9" i="18"/>
  <c r="P23" i="18"/>
  <c r="O23" i="18"/>
  <c r="L23" i="18"/>
  <c r="K23" i="18"/>
  <c r="P6" i="18"/>
  <c r="O6" i="18"/>
  <c r="L6" i="18"/>
  <c r="K6" i="18"/>
  <c r="P37" i="18"/>
  <c r="O37" i="18"/>
  <c r="L37" i="18"/>
  <c r="K37" i="18"/>
  <c r="A30" i="19" l="1"/>
  <c r="A15" i="19"/>
  <c r="A13" i="19"/>
  <c r="A11" i="19"/>
  <c r="A9" i="19"/>
  <c r="A7" i="19"/>
  <c r="S29" i="19"/>
  <c r="A29" i="19" s="1"/>
  <c r="S28" i="19"/>
  <c r="A28" i="19" s="1"/>
  <c r="S27" i="19"/>
  <c r="A27" i="19" s="1"/>
  <c r="S26" i="19"/>
  <c r="A26" i="19" s="1"/>
  <c r="S25" i="19"/>
  <c r="A25" i="19" s="1"/>
  <c r="S24" i="19"/>
  <c r="A24" i="19" s="1"/>
  <c r="S23" i="19"/>
  <c r="A23" i="19" s="1"/>
  <c r="S22" i="19"/>
  <c r="A22" i="19" s="1"/>
  <c r="S21" i="19"/>
  <c r="A21" i="19" s="1"/>
  <c r="S20" i="19"/>
  <c r="A20" i="19" s="1"/>
  <c r="S19" i="19"/>
  <c r="A19" i="19" s="1"/>
  <c r="S18" i="19"/>
  <c r="A18" i="19" s="1"/>
  <c r="S17" i="19"/>
  <c r="A17" i="19" s="1"/>
  <c r="S27" i="18"/>
  <c r="S8" i="18"/>
  <c r="S15" i="18"/>
  <c r="S11" i="18"/>
  <c r="S17" i="18"/>
  <c r="S20" i="18"/>
  <c r="S28" i="18"/>
  <c r="K22" i="18"/>
  <c r="O22" i="18"/>
  <c r="K33" i="18"/>
  <c r="O33" i="18"/>
  <c r="K25" i="18"/>
  <c r="O25" i="18"/>
  <c r="K12" i="18"/>
  <c r="O12" i="18"/>
  <c r="K35" i="18"/>
  <c r="O35" i="18"/>
  <c r="K7" i="18"/>
  <c r="O7" i="18"/>
  <c r="K24" i="18"/>
  <c r="O24" i="18"/>
  <c r="K18" i="18"/>
  <c r="O18" i="18"/>
  <c r="K19" i="18"/>
  <c r="O19" i="18"/>
  <c r="K16" i="18"/>
  <c r="O16" i="18"/>
  <c r="S37" i="18"/>
  <c r="S6" i="18"/>
  <c r="S23" i="18"/>
  <c r="S9" i="18"/>
  <c r="S14" i="18"/>
  <c r="S10" i="18"/>
  <c r="S26" i="18"/>
  <c r="S32" i="18"/>
  <c r="S31" i="18"/>
  <c r="S29" i="18"/>
  <c r="S21" i="18"/>
  <c r="S34" i="18"/>
  <c r="K36" i="18"/>
  <c r="O36" i="18"/>
  <c r="K13" i="18"/>
  <c r="O13" i="18"/>
  <c r="K30" i="18"/>
  <c r="O30" i="18"/>
  <c r="K38" i="18"/>
  <c r="O38" i="18"/>
  <c r="K39" i="18"/>
  <c r="O39" i="18"/>
  <c r="K40" i="18"/>
  <c r="S40" i="18" s="1"/>
  <c r="R18" i="17"/>
  <c r="R15" i="17"/>
  <c r="R30" i="17"/>
  <c r="P20" i="17"/>
  <c r="P36" i="17"/>
  <c r="P34" i="17"/>
  <c r="P31" i="17"/>
  <c r="P16" i="17"/>
  <c r="P17" i="17"/>
  <c r="P19" i="17"/>
  <c r="P14" i="17"/>
  <c r="P29" i="17"/>
  <c r="P7" i="17"/>
  <c r="L20" i="17"/>
  <c r="L36" i="17"/>
  <c r="L34" i="17"/>
  <c r="L31" i="17"/>
  <c r="L16" i="17"/>
  <c r="L17" i="17"/>
  <c r="L19" i="17"/>
  <c r="L14" i="17"/>
  <c r="L29" i="17"/>
  <c r="L7" i="17"/>
  <c r="L38" i="17"/>
  <c r="C41" i="17"/>
  <c r="O40" i="17" s="1"/>
  <c r="P40" i="17"/>
  <c r="L40" i="17"/>
  <c r="P39" i="17"/>
  <c r="L39" i="17"/>
  <c r="P38" i="17"/>
  <c r="O38" i="17"/>
  <c r="P21" i="17"/>
  <c r="L21" i="17"/>
  <c r="P37" i="17"/>
  <c r="L37" i="17"/>
  <c r="P22" i="17"/>
  <c r="L22" i="17"/>
  <c r="P26" i="17"/>
  <c r="L26" i="17"/>
  <c r="P8" i="17"/>
  <c r="L8" i="17"/>
  <c r="P15" i="17"/>
  <c r="L15" i="17"/>
  <c r="P33" i="17"/>
  <c r="L33" i="17"/>
  <c r="P28" i="17"/>
  <c r="L28" i="17"/>
  <c r="P13" i="17"/>
  <c r="L13" i="17"/>
  <c r="P12" i="17"/>
  <c r="L12" i="17"/>
  <c r="P30" i="17"/>
  <c r="L30" i="17"/>
  <c r="P23" i="17"/>
  <c r="L23" i="17"/>
  <c r="P27" i="17"/>
  <c r="L27" i="17"/>
  <c r="P18" i="17"/>
  <c r="L18" i="17"/>
  <c r="P6" i="17"/>
  <c r="L6" i="17"/>
  <c r="P32" i="17"/>
  <c r="L32" i="17"/>
  <c r="P9" i="17"/>
  <c r="L9" i="17"/>
  <c r="P24" i="17"/>
  <c r="L24" i="17"/>
  <c r="P35" i="17"/>
  <c r="L35" i="17"/>
  <c r="P25" i="17"/>
  <c r="L25" i="17"/>
  <c r="P10" i="17"/>
  <c r="L10" i="17"/>
  <c r="P11" i="17"/>
  <c r="L11" i="17"/>
  <c r="S16" i="18" l="1"/>
  <c r="S18" i="18"/>
  <c r="S7" i="18"/>
  <c r="S12" i="18"/>
  <c r="S33" i="18"/>
  <c r="S39" i="18"/>
  <c r="S38" i="18"/>
  <c r="S30" i="18"/>
  <c r="S13" i="18"/>
  <c r="S36" i="18"/>
  <c r="S19" i="18"/>
  <c r="S24" i="18"/>
  <c r="S35" i="18"/>
  <c r="S25" i="18"/>
  <c r="S22" i="18"/>
  <c r="K39" i="17"/>
  <c r="O39" i="17"/>
  <c r="K11" i="17"/>
  <c r="O11" i="17"/>
  <c r="K10" i="17"/>
  <c r="O10" i="17"/>
  <c r="K25" i="17"/>
  <c r="O25" i="17"/>
  <c r="K35" i="17"/>
  <c r="O35" i="17"/>
  <c r="K24" i="17"/>
  <c r="O24" i="17"/>
  <c r="K9" i="17"/>
  <c r="O9" i="17"/>
  <c r="K32" i="17"/>
  <c r="O32" i="17"/>
  <c r="K6" i="17"/>
  <c r="O6" i="17"/>
  <c r="K18" i="17"/>
  <c r="O18" i="17"/>
  <c r="K27" i="17"/>
  <c r="O27" i="17"/>
  <c r="K23" i="17"/>
  <c r="O23" i="17"/>
  <c r="K30" i="17"/>
  <c r="O30" i="17"/>
  <c r="K12" i="17"/>
  <c r="O12" i="17"/>
  <c r="K13" i="17"/>
  <c r="O13" i="17"/>
  <c r="K28" i="17"/>
  <c r="O28" i="17"/>
  <c r="K33" i="17"/>
  <c r="O33" i="17"/>
  <c r="K15" i="17"/>
  <c r="O15" i="17"/>
  <c r="K8" i="17"/>
  <c r="O8" i="17"/>
  <c r="K26" i="17"/>
  <c r="O26" i="17"/>
  <c r="K22" i="17"/>
  <c r="O22" i="17"/>
  <c r="K37" i="17"/>
  <c r="O37" i="17"/>
  <c r="K21" i="17"/>
  <c r="O21" i="17"/>
  <c r="K38" i="17"/>
  <c r="S38" i="17" s="1"/>
  <c r="K7" i="17"/>
  <c r="O20" i="17"/>
  <c r="K36" i="17"/>
  <c r="O29" i="17"/>
  <c r="K17" i="17"/>
  <c r="O16" i="17"/>
  <c r="K14" i="17"/>
  <c r="K31" i="17"/>
  <c r="O19" i="17"/>
  <c r="O34" i="17"/>
  <c r="K29" i="17"/>
  <c r="K19" i="17"/>
  <c r="K16" i="17"/>
  <c r="K34" i="17"/>
  <c r="K20" i="17"/>
  <c r="O7" i="17"/>
  <c r="O14" i="17"/>
  <c r="O17" i="17"/>
  <c r="O31" i="17"/>
  <c r="O36" i="17"/>
  <c r="K40" i="17"/>
  <c r="S40" i="17" s="1"/>
  <c r="R11" i="16"/>
  <c r="C41" i="16"/>
  <c r="O40" i="16" s="1"/>
  <c r="P40" i="16"/>
  <c r="L40" i="16"/>
  <c r="P39" i="16"/>
  <c r="L39" i="16"/>
  <c r="P38" i="16"/>
  <c r="L38" i="16"/>
  <c r="P37" i="16"/>
  <c r="L37" i="16"/>
  <c r="P36" i="16"/>
  <c r="L36" i="16"/>
  <c r="P35" i="16"/>
  <c r="L35" i="16"/>
  <c r="P34" i="16"/>
  <c r="L34" i="16"/>
  <c r="P33" i="16"/>
  <c r="L33" i="16"/>
  <c r="P32" i="16"/>
  <c r="L32" i="16"/>
  <c r="P31" i="16"/>
  <c r="L31" i="16"/>
  <c r="P30" i="16"/>
  <c r="L30" i="16"/>
  <c r="P29" i="16"/>
  <c r="L29" i="16"/>
  <c r="P28" i="16"/>
  <c r="L28" i="16"/>
  <c r="P27" i="16"/>
  <c r="L27" i="16"/>
  <c r="P26" i="16"/>
  <c r="L26" i="16"/>
  <c r="P25" i="16"/>
  <c r="L25" i="16"/>
  <c r="P24" i="16"/>
  <c r="L24" i="16"/>
  <c r="P17" i="16"/>
  <c r="L17" i="16"/>
  <c r="P11" i="16"/>
  <c r="L11" i="16"/>
  <c r="P10" i="16"/>
  <c r="L10" i="16"/>
  <c r="P13" i="16"/>
  <c r="L13" i="16"/>
  <c r="P15" i="16"/>
  <c r="L15" i="16"/>
  <c r="P20" i="16"/>
  <c r="L20" i="16"/>
  <c r="P8" i="16"/>
  <c r="L8" i="16"/>
  <c r="P22" i="16"/>
  <c r="L22" i="16"/>
  <c r="P23" i="16"/>
  <c r="L23" i="16"/>
  <c r="P9" i="16"/>
  <c r="L9" i="16"/>
  <c r="P12" i="16"/>
  <c r="L12" i="16"/>
  <c r="P14" i="16"/>
  <c r="L14" i="16"/>
  <c r="P6" i="16"/>
  <c r="L6" i="16"/>
  <c r="P7" i="16"/>
  <c r="L7" i="16"/>
  <c r="P21" i="16"/>
  <c r="L21" i="16"/>
  <c r="P18" i="16"/>
  <c r="L18" i="16"/>
  <c r="P19" i="16"/>
  <c r="L19" i="16"/>
  <c r="P16" i="16"/>
  <c r="L16" i="16"/>
  <c r="S34" i="17" l="1"/>
  <c r="A39" i="18"/>
  <c r="A25" i="18"/>
  <c r="A38" i="18"/>
  <c r="A9" i="18"/>
  <c r="A22" i="18"/>
  <c r="A35" i="18"/>
  <c r="A19" i="18"/>
  <c r="A15" i="18"/>
  <c r="A28" i="18"/>
  <c r="A18" i="18"/>
  <c r="A10" i="18"/>
  <c r="A29" i="18"/>
  <c r="A7" i="18"/>
  <c r="A11" i="18"/>
  <c r="A14" i="18"/>
  <c r="A31" i="18"/>
  <c r="A36" i="18"/>
  <c r="A30" i="18"/>
  <c r="A24" i="18"/>
  <c r="A27" i="18"/>
  <c r="A17" i="18"/>
  <c r="A12" i="18"/>
  <c r="A16" i="18"/>
  <c r="A32" i="18"/>
  <c r="A34" i="18"/>
  <c r="A8" i="18"/>
  <c r="A20" i="18"/>
  <c r="A26" i="18"/>
  <c r="A21" i="18"/>
  <c r="A13" i="18"/>
  <c r="A33" i="18"/>
  <c r="A37" i="18"/>
  <c r="A40" i="18"/>
  <c r="A23" i="18"/>
  <c r="A6" i="18"/>
  <c r="S39" i="17"/>
  <c r="S27" i="17"/>
  <c r="S19" i="17"/>
  <c r="S31" i="17"/>
  <c r="S21" i="17"/>
  <c r="S37" i="17"/>
  <c r="S22" i="17"/>
  <c r="S26" i="17"/>
  <c r="S8" i="17"/>
  <c r="S15" i="17"/>
  <c r="S33" i="17"/>
  <c r="S28" i="17"/>
  <c r="S13" i="17"/>
  <c r="S12" i="17"/>
  <c r="S30" i="17"/>
  <c r="S23" i="17"/>
  <c r="S18" i="17"/>
  <c r="S6" i="17"/>
  <c r="S32" i="17"/>
  <c r="S9" i="17"/>
  <c r="S24" i="17"/>
  <c r="S35" i="17"/>
  <c r="S25" i="17"/>
  <c r="S10" i="17"/>
  <c r="S11" i="17"/>
  <c r="S36" i="17"/>
  <c r="S7" i="17"/>
  <c r="S17" i="17"/>
  <c r="S20" i="17"/>
  <c r="S29" i="17"/>
  <c r="S16" i="17"/>
  <c r="S14" i="17"/>
  <c r="K16" i="16"/>
  <c r="O16" i="16"/>
  <c r="K19" i="16"/>
  <c r="O19" i="16"/>
  <c r="K18" i="16"/>
  <c r="O18" i="16"/>
  <c r="K21" i="16"/>
  <c r="O21" i="16"/>
  <c r="K7" i="16"/>
  <c r="O7" i="16"/>
  <c r="K6" i="16"/>
  <c r="O6" i="16"/>
  <c r="K14" i="16"/>
  <c r="O14" i="16"/>
  <c r="K12" i="16"/>
  <c r="O12" i="16"/>
  <c r="K9" i="16"/>
  <c r="O9" i="16"/>
  <c r="K23" i="16"/>
  <c r="O23" i="16"/>
  <c r="K22" i="16"/>
  <c r="O22" i="16"/>
  <c r="K8" i="16"/>
  <c r="O8" i="16"/>
  <c r="K20" i="16"/>
  <c r="O20" i="16"/>
  <c r="K15" i="16"/>
  <c r="O15" i="16"/>
  <c r="K13" i="16"/>
  <c r="O13" i="16"/>
  <c r="K10" i="16"/>
  <c r="O10" i="16"/>
  <c r="K11" i="16"/>
  <c r="O11" i="16"/>
  <c r="K17" i="16"/>
  <c r="O17" i="16"/>
  <c r="K24" i="16"/>
  <c r="O24" i="16"/>
  <c r="K25" i="16"/>
  <c r="O25" i="16"/>
  <c r="K26" i="16"/>
  <c r="O26" i="16"/>
  <c r="K27" i="16"/>
  <c r="O27" i="16"/>
  <c r="K28" i="16"/>
  <c r="O28" i="16"/>
  <c r="K29" i="16"/>
  <c r="O29" i="16"/>
  <c r="K30" i="16"/>
  <c r="O30" i="16"/>
  <c r="K31" i="16"/>
  <c r="O31" i="16"/>
  <c r="K32" i="16"/>
  <c r="O32" i="16"/>
  <c r="K33" i="16"/>
  <c r="O33" i="16"/>
  <c r="K34" i="16"/>
  <c r="O34" i="16"/>
  <c r="K35" i="16"/>
  <c r="O35" i="16"/>
  <c r="K36" i="16"/>
  <c r="O36" i="16"/>
  <c r="K37" i="16"/>
  <c r="O37" i="16"/>
  <c r="K38" i="16"/>
  <c r="O38" i="16"/>
  <c r="K39" i="16"/>
  <c r="O39" i="16"/>
  <c r="K40" i="16"/>
  <c r="S40" i="16" s="1"/>
  <c r="N19" i="15"/>
  <c r="C41" i="15"/>
  <c r="O40" i="15" s="1"/>
  <c r="P40" i="15"/>
  <c r="L40" i="15"/>
  <c r="P39" i="15"/>
  <c r="L39" i="15"/>
  <c r="P38" i="15"/>
  <c r="L38" i="15"/>
  <c r="P37" i="15"/>
  <c r="L37" i="15"/>
  <c r="P36" i="15"/>
  <c r="L36" i="15"/>
  <c r="P35" i="15"/>
  <c r="L35" i="15"/>
  <c r="P34" i="15"/>
  <c r="L34" i="15"/>
  <c r="P33" i="15"/>
  <c r="L33" i="15"/>
  <c r="P32" i="15"/>
  <c r="L32" i="15"/>
  <c r="P31" i="15"/>
  <c r="L31" i="15"/>
  <c r="P30" i="15"/>
  <c r="L30" i="15"/>
  <c r="P29" i="15"/>
  <c r="L29" i="15"/>
  <c r="P28" i="15"/>
  <c r="L28" i="15"/>
  <c r="P27" i="15"/>
  <c r="L27" i="15"/>
  <c r="P13" i="15"/>
  <c r="L13" i="15"/>
  <c r="P23" i="15"/>
  <c r="L23" i="15"/>
  <c r="P21" i="15"/>
  <c r="L21" i="15"/>
  <c r="P8" i="15"/>
  <c r="L8" i="15"/>
  <c r="P15" i="15"/>
  <c r="L15" i="15"/>
  <c r="P22" i="15"/>
  <c r="L22" i="15"/>
  <c r="P14" i="15"/>
  <c r="L14" i="15"/>
  <c r="P17" i="15"/>
  <c r="L17" i="15"/>
  <c r="P20" i="15"/>
  <c r="L20" i="15"/>
  <c r="P12" i="15"/>
  <c r="O12" i="15"/>
  <c r="L12" i="15"/>
  <c r="K12" i="15"/>
  <c r="P11" i="15"/>
  <c r="O11" i="15"/>
  <c r="L11" i="15"/>
  <c r="K11" i="15"/>
  <c r="P9" i="15"/>
  <c r="O9" i="15"/>
  <c r="L9" i="15"/>
  <c r="K9" i="15"/>
  <c r="P24" i="15"/>
  <c r="O24" i="15"/>
  <c r="L24" i="15"/>
  <c r="K24" i="15"/>
  <c r="P25" i="15"/>
  <c r="O25" i="15"/>
  <c r="L25" i="15"/>
  <c r="K25" i="15"/>
  <c r="P26" i="15"/>
  <c r="O26" i="15"/>
  <c r="L26" i="15"/>
  <c r="K26" i="15"/>
  <c r="P10" i="15"/>
  <c r="O10" i="15"/>
  <c r="L10" i="15"/>
  <c r="K10" i="15"/>
  <c r="P19" i="15"/>
  <c r="O19" i="15"/>
  <c r="L19" i="15"/>
  <c r="K19" i="15"/>
  <c r="P16" i="15"/>
  <c r="O16" i="15"/>
  <c r="L16" i="15"/>
  <c r="K16" i="15"/>
  <c r="P6" i="15"/>
  <c r="O6" i="15"/>
  <c r="L6" i="15"/>
  <c r="K6" i="15"/>
  <c r="P18" i="15"/>
  <c r="O18" i="15"/>
  <c r="L18" i="15"/>
  <c r="K18" i="15"/>
  <c r="P7" i="15"/>
  <c r="O7" i="15"/>
  <c r="L7" i="15"/>
  <c r="K7" i="15"/>
  <c r="A6" i="17" l="1"/>
  <c r="A39" i="17"/>
  <c r="A38" i="17"/>
  <c r="A7" i="17"/>
  <c r="A40" i="17"/>
  <c r="S15" i="16"/>
  <c r="S20" i="16"/>
  <c r="S8" i="16"/>
  <c r="S22" i="16"/>
  <c r="S23" i="16"/>
  <c r="S9" i="16"/>
  <c r="S12" i="16"/>
  <c r="S14" i="16"/>
  <c r="S6" i="16"/>
  <c r="S7" i="16"/>
  <c r="S21" i="16"/>
  <c r="S18" i="16"/>
  <c r="S19" i="16"/>
  <c r="S16" i="16"/>
  <c r="S39" i="16"/>
  <c r="S38" i="16"/>
  <c r="S37" i="16"/>
  <c r="S36" i="16"/>
  <c r="S35" i="16"/>
  <c r="S34" i="16"/>
  <c r="S33" i="16"/>
  <c r="S32" i="16"/>
  <c r="S31" i="16"/>
  <c r="S30" i="16"/>
  <c r="S29" i="16"/>
  <c r="S28" i="16"/>
  <c r="S27" i="16"/>
  <c r="S26" i="16"/>
  <c r="S25" i="16"/>
  <c r="S24" i="16"/>
  <c r="S17" i="16"/>
  <c r="S11" i="16"/>
  <c r="S10" i="16"/>
  <c r="S13" i="16"/>
  <c r="S7" i="15"/>
  <c r="S18" i="15"/>
  <c r="S6" i="15"/>
  <c r="S16" i="15"/>
  <c r="S19" i="15"/>
  <c r="S10" i="15"/>
  <c r="S26" i="15"/>
  <c r="O23" i="15"/>
  <c r="K13" i="15"/>
  <c r="O13" i="15"/>
  <c r="K27" i="15"/>
  <c r="O27" i="15"/>
  <c r="K28" i="15"/>
  <c r="K20" i="15"/>
  <c r="O20" i="15"/>
  <c r="K17" i="15"/>
  <c r="O17" i="15"/>
  <c r="K14" i="15"/>
  <c r="O14" i="15"/>
  <c r="K22" i="15"/>
  <c r="O22" i="15"/>
  <c r="K15" i="15"/>
  <c r="O15" i="15"/>
  <c r="K8" i="15"/>
  <c r="O8" i="15"/>
  <c r="K21" i="15"/>
  <c r="O21" i="15"/>
  <c r="K23" i="15"/>
  <c r="S23" i="15" s="1"/>
  <c r="S25" i="15"/>
  <c r="S24" i="15"/>
  <c r="S9" i="15"/>
  <c r="S11" i="15"/>
  <c r="S12" i="15"/>
  <c r="O28" i="15"/>
  <c r="K29" i="15"/>
  <c r="O29" i="15"/>
  <c r="K30" i="15"/>
  <c r="O30" i="15"/>
  <c r="K31" i="15"/>
  <c r="O31" i="15"/>
  <c r="K32" i="15"/>
  <c r="O32" i="15"/>
  <c r="K33" i="15"/>
  <c r="O33" i="15"/>
  <c r="K34" i="15"/>
  <c r="O34" i="15"/>
  <c r="K35" i="15"/>
  <c r="O35" i="15"/>
  <c r="K36" i="15"/>
  <c r="O36" i="15"/>
  <c r="K37" i="15"/>
  <c r="O37" i="15"/>
  <c r="K38" i="15"/>
  <c r="O38" i="15"/>
  <c r="K39" i="15"/>
  <c r="O39" i="15"/>
  <c r="K40" i="15"/>
  <c r="S40" i="15" s="1"/>
  <c r="R20" i="12"/>
  <c r="R11" i="12"/>
  <c r="R9" i="12"/>
  <c r="R35" i="12"/>
  <c r="P29" i="12"/>
  <c r="P34" i="12"/>
  <c r="P22" i="12"/>
  <c r="P25" i="12"/>
  <c r="P33" i="12"/>
  <c r="P31" i="12"/>
  <c r="P23" i="12"/>
  <c r="P7" i="12"/>
  <c r="L29" i="12"/>
  <c r="L34" i="12"/>
  <c r="L22" i="12"/>
  <c r="L25" i="12"/>
  <c r="L33" i="12"/>
  <c r="L31" i="12"/>
  <c r="L23" i="12"/>
  <c r="L7" i="12"/>
  <c r="C41" i="14"/>
  <c r="P38" i="14"/>
  <c r="L38" i="14"/>
  <c r="P10" i="14"/>
  <c r="L10" i="14"/>
  <c r="P12" i="14"/>
  <c r="L12" i="14"/>
  <c r="P23" i="14"/>
  <c r="L23" i="14"/>
  <c r="P17" i="14"/>
  <c r="L17" i="14"/>
  <c r="P11" i="14"/>
  <c r="L11" i="14"/>
  <c r="P21" i="14"/>
  <c r="L21" i="14"/>
  <c r="P31" i="14"/>
  <c r="L31" i="14"/>
  <c r="P24" i="14"/>
  <c r="L24" i="14"/>
  <c r="P14" i="14"/>
  <c r="L14" i="14"/>
  <c r="P8" i="14"/>
  <c r="L8" i="14"/>
  <c r="P29" i="14"/>
  <c r="L29" i="14"/>
  <c r="P22" i="14"/>
  <c r="L22" i="14"/>
  <c r="P25" i="14"/>
  <c r="L25" i="14"/>
  <c r="P34" i="14"/>
  <c r="L34" i="14"/>
  <c r="P7" i="14"/>
  <c r="L7" i="14"/>
  <c r="P19" i="14"/>
  <c r="L19" i="14"/>
  <c r="P26" i="14"/>
  <c r="L26" i="14"/>
  <c r="P15" i="14"/>
  <c r="L15" i="14"/>
  <c r="P36" i="14"/>
  <c r="L36" i="14"/>
  <c r="P40" i="14"/>
  <c r="L40" i="14"/>
  <c r="P18" i="14"/>
  <c r="L18" i="14"/>
  <c r="P33" i="14"/>
  <c r="L33" i="14"/>
  <c r="P37" i="14"/>
  <c r="L37" i="14"/>
  <c r="O38" i="14" l="1"/>
  <c r="O32" i="14"/>
  <c r="O16" i="14"/>
  <c r="O6" i="14"/>
  <c r="O27" i="14"/>
  <c r="O30" i="14"/>
  <c r="K39" i="14"/>
  <c r="K28" i="14"/>
  <c r="K13" i="14"/>
  <c r="K20" i="14"/>
  <c r="K35" i="14"/>
  <c r="O39" i="14"/>
  <c r="O28" i="14"/>
  <c r="O13" i="14"/>
  <c r="O20" i="14"/>
  <c r="O35" i="14"/>
  <c r="K32" i="14"/>
  <c r="K16" i="14"/>
  <c r="K6" i="14"/>
  <c r="K27" i="14"/>
  <c r="K30" i="14"/>
  <c r="A12" i="16"/>
  <c r="A7" i="16"/>
  <c r="A25" i="16"/>
  <c r="A27" i="16"/>
  <c r="A29" i="16"/>
  <c r="A31" i="16"/>
  <c r="A33" i="16"/>
  <c r="A35" i="16"/>
  <c r="A37" i="16"/>
  <c r="A39" i="16"/>
  <c r="A18" i="16"/>
  <c r="A24" i="16"/>
  <c r="A22" i="16"/>
  <c r="A16" i="16"/>
  <c r="A13" i="16"/>
  <c r="A21" i="16"/>
  <c r="A11" i="16"/>
  <c r="A19" i="16"/>
  <c r="A10" i="16"/>
  <c r="A20" i="16"/>
  <c r="A26" i="16"/>
  <c r="A28" i="16"/>
  <c r="A30" i="16"/>
  <c r="A32" i="16"/>
  <c r="A34" i="16"/>
  <c r="A36" i="16"/>
  <c r="A38" i="16"/>
  <c r="A40" i="16"/>
  <c r="A23" i="16"/>
  <c r="A17" i="16"/>
  <c r="A15" i="16"/>
  <c r="A14" i="16"/>
  <c r="A9" i="16"/>
  <c r="A8" i="16"/>
  <c r="A6" i="16"/>
  <c r="S17" i="15"/>
  <c r="S28" i="15"/>
  <c r="S22" i="15"/>
  <c r="S21" i="15"/>
  <c r="S8" i="15"/>
  <c r="S15" i="15"/>
  <c r="S14" i="15"/>
  <c r="S20" i="15"/>
  <c r="S27" i="15"/>
  <c r="S13" i="15"/>
  <c r="S39" i="15"/>
  <c r="S38" i="15"/>
  <c r="S37" i="15"/>
  <c r="S36" i="15"/>
  <c r="S35" i="15"/>
  <c r="S34" i="15"/>
  <c r="S33" i="15"/>
  <c r="S32" i="15"/>
  <c r="S31" i="15"/>
  <c r="S30" i="15"/>
  <c r="S29" i="15"/>
  <c r="K37" i="14"/>
  <c r="O37" i="14"/>
  <c r="K33" i="14"/>
  <c r="O33" i="14"/>
  <c r="K18" i="14"/>
  <c r="O18" i="14"/>
  <c r="K40" i="14"/>
  <c r="O40" i="14"/>
  <c r="K36" i="14"/>
  <c r="O36" i="14"/>
  <c r="K15" i="14"/>
  <c r="O15" i="14"/>
  <c r="K26" i="14"/>
  <c r="O26" i="14"/>
  <c r="K19" i="14"/>
  <c r="O19" i="14"/>
  <c r="K7" i="14"/>
  <c r="O7" i="14"/>
  <c r="K34" i="14"/>
  <c r="O34" i="14"/>
  <c r="K25" i="14"/>
  <c r="O25" i="14"/>
  <c r="K22" i="14"/>
  <c r="O22" i="14"/>
  <c r="K29" i="14"/>
  <c r="O29" i="14"/>
  <c r="K8" i="14"/>
  <c r="O8" i="14"/>
  <c r="K14" i="14"/>
  <c r="O14" i="14"/>
  <c r="K24" i="14"/>
  <c r="O24" i="14"/>
  <c r="K31" i="14"/>
  <c r="O31" i="14"/>
  <c r="K21" i="14"/>
  <c r="O21" i="14"/>
  <c r="K11" i="14"/>
  <c r="O11" i="14"/>
  <c r="K9" i="14"/>
  <c r="O9" i="14"/>
  <c r="K17" i="14"/>
  <c r="O17" i="14"/>
  <c r="K23" i="14"/>
  <c r="O23" i="14"/>
  <c r="K12" i="14"/>
  <c r="O12" i="14"/>
  <c r="K10" i="14"/>
  <c r="O10" i="14"/>
  <c r="K38" i="14"/>
  <c r="N6" i="11"/>
  <c r="P19" i="11"/>
  <c r="P13" i="11"/>
  <c r="L19" i="11"/>
  <c r="L13" i="11"/>
  <c r="C39" i="12"/>
  <c r="P38" i="12"/>
  <c r="L38" i="12"/>
  <c r="P37" i="12"/>
  <c r="L37" i="12"/>
  <c r="P36" i="12"/>
  <c r="L36" i="12"/>
  <c r="P8" i="12"/>
  <c r="L8" i="12"/>
  <c r="P27" i="12"/>
  <c r="L27" i="12"/>
  <c r="P19" i="12"/>
  <c r="L19" i="12"/>
  <c r="P18" i="12"/>
  <c r="L18" i="12"/>
  <c r="P35" i="12"/>
  <c r="L35" i="12"/>
  <c r="P21" i="12"/>
  <c r="L21" i="12"/>
  <c r="P11" i="12"/>
  <c r="L11" i="12"/>
  <c r="P24" i="12"/>
  <c r="L24" i="12"/>
  <c r="P9" i="12"/>
  <c r="L9" i="12"/>
  <c r="P20" i="12"/>
  <c r="L20" i="12"/>
  <c r="P13" i="12"/>
  <c r="L13" i="12"/>
  <c r="P26" i="12"/>
  <c r="L26" i="12"/>
  <c r="P17" i="12"/>
  <c r="L17" i="12"/>
  <c r="P6" i="12"/>
  <c r="L6" i="12"/>
  <c r="P14" i="12"/>
  <c r="L14" i="12"/>
  <c r="P15" i="12"/>
  <c r="L15" i="12"/>
  <c r="P10" i="12"/>
  <c r="L10" i="12"/>
  <c r="P16" i="12"/>
  <c r="L16" i="12"/>
  <c r="P30" i="12"/>
  <c r="L30" i="12"/>
  <c r="P12" i="12"/>
  <c r="L12" i="12"/>
  <c r="P28" i="12"/>
  <c r="L28" i="12"/>
  <c r="P32" i="12"/>
  <c r="L32" i="12"/>
  <c r="S30" i="14" l="1"/>
  <c r="S6" i="14"/>
  <c r="S32" i="14"/>
  <c r="S35" i="14"/>
  <c r="S13" i="14"/>
  <c r="S39" i="14"/>
  <c r="S38" i="14"/>
  <c r="S27" i="14"/>
  <c r="S16" i="14"/>
  <c r="S20" i="14"/>
  <c r="S28" i="14"/>
  <c r="A30" i="15"/>
  <c r="A32" i="15"/>
  <c r="A34" i="15"/>
  <c r="A36" i="15"/>
  <c r="A38" i="15"/>
  <c r="A40" i="15"/>
  <c r="A12" i="15"/>
  <c r="A7" i="15"/>
  <c r="A25" i="15"/>
  <c r="A14" i="15"/>
  <c r="A23" i="15"/>
  <c r="A13" i="15"/>
  <c r="A18" i="15"/>
  <c r="A26" i="15"/>
  <c r="A20" i="15"/>
  <c r="A9" i="15"/>
  <c r="A22" i="15"/>
  <c r="A29" i="15"/>
  <c r="A31" i="15"/>
  <c r="A33" i="15"/>
  <c r="A35" i="15"/>
  <c r="A37" i="15"/>
  <c r="A39" i="15"/>
  <c r="A17" i="15"/>
  <c r="A16" i="15"/>
  <c r="A10" i="15"/>
  <c r="A11" i="15"/>
  <c r="A15" i="15"/>
  <c r="A24" i="15"/>
  <c r="A8" i="15"/>
  <c r="A19" i="15"/>
  <c r="A21" i="15"/>
  <c r="A27" i="15"/>
  <c r="A6" i="15"/>
  <c r="A28" i="15"/>
  <c r="O38" i="12"/>
  <c r="O29" i="12"/>
  <c r="O22" i="12"/>
  <c r="O33" i="12"/>
  <c r="O23" i="12"/>
  <c r="K29" i="12"/>
  <c r="K22" i="12"/>
  <c r="K33" i="12"/>
  <c r="K23" i="12"/>
  <c r="K25" i="12"/>
  <c r="K7" i="12"/>
  <c r="O34" i="12"/>
  <c r="O25" i="12"/>
  <c r="O31" i="12"/>
  <c r="O7" i="12"/>
  <c r="K34" i="12"/>
  <c r="K31" i="12"/>
  <c r="K32" i="12"/>
  <c r="O32" i="12"/>
  <c r="K28" i="12"/>
  <c r="O28" i="12"/>
  <c r="K12" i="12"/>
  <c r="O12" i="12"/>
  <c r="K30" i="12"/>
  <c r="O30" i="12"/>
  <c r="K16" i="12"/>
  <c r="O16" i="12"/>
  <c r="K10" i="12"/>
  <c r="O10" i="12"/>
  <c r="K15" i="12"/>
  <c r="O15" i="12"/>
  <c r="K14" i="12"/>
  <c r="O14" i="12"/>
  <c r="K6" i="12"/>
  <c r="O6" i="12"/>
  <c r="K17" i="12"/>
  <c r="O17" i="12"/>
  <c r="K26" i="12"/>
  <c r="O26" i="12"/>
  <c r="K13" i="12"/>
  <c r="O13" i="12"/>
  <c r="K20" i="12"/>
  <c r="O20" i="12"/>
  <c r="K9" i="12"/>
  <c r="O9" i="12"/>
  <c r="K24" i="12"/>
  <c r="O24" i="12"/>
  <c r="K11" i="12"/>
  <c r="O11" i="12"/>
  <c r="K21" i="12"/>
  <c r="O21" i="12"/>
  <c r="K35" i="12"/>
  <c r="O35" i="12"/>
  <c r="K18" i="12"/>
  <c r="O18" i="12"/>
  <c r="K19" i="12"/>
  <c r="O19" i="12"/>
  <c r="K27" i="12"/>
  <c r="O27" i="12"/>
  <c r="K8" i="12"/>
  <c r="O8" i="12"/>
  <c r="K36" i="12"/>
  <c r="O36" i="12"/>
  <c r="K37" i="12"/>
  <c r="O37" i="12"/>
  <c r="K38" i="12"/>
  <c r="S10" i="14"/>
  <c r="S12" i="14"/>
  <c r="S23" i="14"/>
  <c r="S17" i="14"/>
  <c r="S9" i="14"/>
  <c r="S11" i="14"/>
  <c r="S21" i="14"/>
  <c r="S31" i="14"/>
  <c r="S24" i="14"/>
  <c r="S14" i="14"/>
  <c r="S8" i="14"/>
  <c r="S29" i="14"/>
  <c r="S22" i="14"/>
  <c r="S25" i="14"/>
  <c r="S34" i="14"/>
  <c r="S7" i="14"/>
  <c r="S19" i="14"/>
  <c r="S26" i="14"/>
  <c r="S15" i="14"/>
  <c r="S36" i="14"/>
  <c r="S40" i="14"/>
  <c r="S18" i="14"/>
  <c r="S33" i="14"/>
  <c r="S37" i="14"/>
  <c r="A6" i="14" l="1"/>
  <c r="A12" i="14"/>
  <c r="S22" i="12"/>
  <c r="S33" i="12"/>
  <c r="S23" i="12"/>
  <c r="S29" i="12"/>
  <c r="S34" i="12"/>
  <c r="S31" i="12"/>
  <c r="S38" i="12"/>
  <c r="S11" i="12"/>
  <c r="S10" i="12"/>
  <c r="S28" i="12"/>
  <c r="S25" i="12"/>
  <c r="S7" i="12"/>
  <c r="S18" i="12"/>
  <c r="S14" i="12"/>
  <c r="S30" i="12"/>
  <c r="S37" i="12"/>
  <c r="S8" i="12"/>
  <c r="S35" i="12"/>
  <c r="S9" i="12"/>
  <c r="S13" i="12"/>
  <c r="S17" i="12"/>
  <c r="S15" i="12"/>
  <c r="S16" i="12"/>
  <c r="S12" i="12"/>
  <c r="S32" i="12"/>
  <c r="S36" i="12"/>
  <c r="S27" i="12"/>
  <c r="S19" i="12"/>
  <c r="S21" i="12"/>
  <c r="S24" i="12"/>
  <c r="S20" i="12"/>
  <c r="S26" i="12"/>
  <c r="S6" i="12"/>
  <c r="A7" i="14"/>
  <c r="A8" i="14"/>
  <c r="A11" i="12" l="1"/>
  <c r="A6" i="12"/>
  <c r="A9" i="12"/>
  <c r="A37" i="12"/>
  <c r="A38" i="12"/>
  <c r="A36" i="12"/>
  <c r="R12" i="2"/>
  <c r="N25" i="2"/>
  <c r="N28" i="2"/>
  <c r="P31" i="2"/>
  <c r="P16" i="2"/>
  <c r="P7" i="2"/>
  <c r="L31" i="2"/>
  <c r="L16" i="2"/>
  <c r="P23" i="2"/>
  <c r="P8" i="2"/>
  <c r="P10" i="2"/>
  <c r="L23" i="2"/>
  <c r="L8" i="2"/>
  <c r="L10" i="2"/>
  <c r="L7" i="2"/>
  <c r="P9" i="2"/>
  <c r="P11" i="2"/>
  <c r="P28" i="2"/>
  <c r="P19" i="2"/>
  <c r="P39" i="2"/>
  <c r="P40" i="2"/>
  <c r="L9" i="2"/>
  <c r="L11" i="2"/>
  <c r="L28" i="2"/>
  <c r="P6" i="2"/>
  <c r="P29" i="2"/>
  <c r="P32" i="2"/>
  <c r="P26" i="2"/>
  <c r="P24" i="2"/>
  <c r="P25" i="2"/>
  <c r="P18" i="2"/>
  <c r="P35" i="2"/>
  <c r="L6" i="2"/>
  <c r="L29" i="2"/>
  <c r="L32" i="2"/>
  <c r="L26" i="2"/>
  <c r="L24" i="2"/>
  <c r="L25" i="2"/>
  <c r="L18" i="2"/>
  <c r="C33" i="11" l="1"/>
  <c r="P32" i="11"/>
  <c r="L32" i="11"/>
  <c r="P29" i="11"/>
  <c r="L29" i="11"/>
  <c r="P16" i="11"/>
  <c r="L16" i="11"/>
  <c r="P6" i="11"/>
  <c r="L6" i="11"/>
  <c r="P22" i="11"/>
  <c r="L22" i="11"/>
  <c r="P23" i="11"/>
  <c r="L23" i="11"/>
  <c r="P28" i="11"/>
  <c r="L28" i="11"/>
  <c r="P20" i="11"/>
  <c r="L20" i="11"/>
  <c r="P31" i="11"/>
  <c r="L31" i="11"/>
  <c r="P8" i="11"/>
  <c r="L8" i="11"/>
  <c r="P17" i="11"/>
  <c r="L17" i="11"/>
  <c r="P27" i="11"/>
  <c r="L27" i="11"/>
  <c r="P25" i="11"/>
  <c r="L25" i="11"/>
  <c r="P7" i="11"/>
  <c r="L7" i="11"/>
  <c r="P24" i="11"/>
  <c r="L24" i="11"/>
  <c r="P26" i="11"/>
  <c r="L26" i="11"/>
  <c r="P9" i="11"/>
  <c r="L9" i="11"/>
  <c r="P30" i="11"/>
  <c r="L30" i="11"/>
  <c r="P21" i="11"/>
  <c r="L21" i="11"/>
  <c r="P10" i="11"/>
  <c r="L10" i="11"/>
  <c r="P14" i="11"/>
  <c r="L14" i="11"/>
  <c r="P15" i="11"/>
  <c r="L15" i="11"/>
  <c r="P18" i="11"/>
  <c r="L18" i="11"/>
  <c r="P12" i="11"/>
  <c r="L12" i="11"/>
  <c r="P11" i="11"/>
  <c r="L11" i="11"/>
  <c r="O32" i="11" l="1"/>
  <c r="O19" i="11"/>
  <c r="K19" i="11"/>
  <c r="O13" i="11"/>
  <c r="K13" i="11"/>
  <c r="K11" i="11"/>
  <c r="O11" i="11"/>
  <c r="K12" i="11"/>
  <c r="O12" i="11"/>
  <c r="K18" i="11"/>
  <c r="O18" i="11"/>
  <c r="K15" i="11"/>
  <c r="O15" i="11"/>
  <c r="K14" i="11"/>
  <c r="O14" i="11"/>
  <c r="K10" i="11"/>
  <c r="O10" i="11"/>
  <c r="K21" i="11"/>
  <c r="O21" i="11"/>
  <c r="K30" i="11"/>
  <c r="O30" i="11"/>
  <c r="K9" i="11"/>
  <c r="O9" i="11"/>
  <c r="K26" i="11"/>
  <c r="O26" i="11"/>
  <c r="K24" i="11"/>
  <c r="O24" i="11"/>
  <c r="K7" i="11"/>
  <c r="O7" i="11"/>
  <c r="K25" i="11"/>
  <c r="O25" i="11"/>
  <c r="K27" i="11"/>
  <c r="O27" i="11"/>
  <c r="K17" i="11"/>
  <c r="O17" i="11"/>
  <c r="K8" i="11"/>
  <c r="O8" i="11"/>
  <c r="K31" i="11"/>
  <c r="O31" i="11"/>
  <c r="K20" i="11"/>
  <c r="O20" i="11"/>
  <c r="K28" i="11"/>
  <c r="O28" i="11"/>
  <c r="K23" i="11"/>
  <c r="O23" i="11"/>
  <c r="K22" i="11"/>
  <c r="O22" i="11"/>
  <c r="K6" i="11"/>
  <c r="O6" i="11"/>
  <c r="K16" i="11"/>
  <c r="O16" i="11"/>
  <c r="K29" i="11"/>
  <c r="O29" i="11"/>
  <c r="K32" i="11"/>
  <c r="S13" i="11" l="1"/>
  <c r="S19" i="11"/>
  <c r="S32" i="11"/>
  <c r="S16" i="11"/>
  <c r="S6" i="11"/>
  <c r="S22" i="11"/>
  <c r="S23" i="11"/>
  <c r="S28" i="11"/>
  <c r="S20" i="11"/>
  <c r="S31" i="11"/>
  <c r="S8" i="11"/>
  <c r="S17" i="11"/>
  <c r="S27" i="11"/>
  <c r="S25" i="11"/>
  <c r="S7" i="11"/>
  <c r="S24" i="11"/>
  <c r="S26" i="11"/>
  <c r="S9" i="11"/>
  <c r="S30" i="11"/>
  <c r="S21" i="11"/>
  <c r="S10" i="11"/>
  <c r="S14" i="11"/>
  <c r="S15" i="11"/>
  <c r="S18" i="11"/>
  <c r="S12" i="11"/>
  <c r="S11" i="11"/>
  <c r="S29" i="11"/>
  <c r="A10" i="11" l="1"/>
  <c r="A7" i="11"/>
  <c r="A6" i="11"/>
  <c r="A8" i="11"/>
  <c r="A9" i="11"/>
  <c r="A32" i="11"/>
  <c r="P36" i="2" l="1"/>
  <c r="P27" i="2"/>
  <c r="P22" i="2"/>
  <c r="P15" i="2"/>
  <c r="P21" i="2"/>
  <c r="P30" i="2"/>
  <c r="P20" i="2"/>
  <c r="P38" i="2"/>
  <c r="P12" i="2"/>
  <c r="P33" i="2"/>
  <c r="P13" i="2"/>
  <c r="P37" i="2"/>
  <c r="L34" i="2"/>
  <c r="L36" i="2"/>
  <c r="L27" i="2"/>
  <c r="L39" i="2"/>
  <c r="L22" i="2"/>
  <c r="L15" i="2"/>
  <c r="L17" i="2"/>
  <c r="L30" i="2"/>
  <c r="L20" i="2"/>
  <c r="L19" i="2"/>
  <c r="L38" i="2"/>
  <c r="L12" i="2"/>
  <c r="L33" i="2"/>
  <c r="L13" i="2"/>
  <c r="L35" i="2"/>
  <c r="L37" i="2"/>
  <c r="L40" i="2"/>
  <c r="P14" i="2" l="1"/>
  <c r="L14" i="2"/>
  <c r="C41" i="2" l="1"/>
  <c r="K24" i="1"/>
  <c r="J24" i="1"/>
  <c r="I24" i="1"/>
  <c r="I25" i="1" s="1"/>
  <c r="H24" i="1"/>
  <c r="G24" i="1"/>
  <c r="G25" i="1" s="1"/>
  <c r="G26" i="1" s="1"/>
  <c r="G27" i="1" s="1"/>
  <c r="G28" i="1" s="1"/>
  <c r="F24" i="1"/>
  <c r="E24" i="1"/>
  <c r="E25" i="1" s="1"/>
  <c r="E26" i="1" s="1"/>
  <c r="E27" i="1" s="1"/>
  <c r="E28" i="1" s="1"/>
  <c r="E29" i="1" s="1"/>
  <c r="E30" i="1" s="1"/>
  <c r="D24" i="1"/>
  <c r="D25" i="1" s="1"/>
  <c r="D26" i="1" s="1"/>
  <c r="D27" i="1" s="1"/>
  <c r="D28" i="1" s="1"/>
  <c r="D29" i="1" s="1"/>
  <c r="D30" i="1" s="1"/>
  <c r="D31" i="1" s="1"/>
  <c r="C24" i="1"/>
  <c r="C25" i="1" s="1"/>
  <c r="C26" i="1" s="1"/>
  <c r="C27" i="1" s="1"/>
  <c r="C28" i="1" s="1"/>
  <c r="C29" i="1" s="1"/>
  <c r="C30" i="1" s="1"/>
  <c r="C31" i="1" s="1"/>
  <c r="C32" i="1" s="1"/>
  <c r="B24" i="1"/>
  <c r="B25" i="1" s="1"/>
  <c r="B26" i="1" s="1"/>
  <c r="B27" i="1" s="1"/>
  <c r="B28" i="1" s="1"/>
  <c r="B29" i="1" s="1"/>
  <c r="B30" i="1" s="1"/>
  <c r="B31" i="1" s="1"/>
  <c r="B32" i="1" s="1"/>
  <c r="B33" i="1" s="1"/>
  <c r="O31" i="2" l="1"/>
  <c r="O7" i="2"/>
  <c r="K16" i="2"/>
  <c r="O16" i="2"/>
  <c r="K31" i="2"/>
  <c r="O10" i="2"/>
  <c r="O23" i="2"/>
  <c r="K23" i="2"/>
  <c r="K10" i="2"/>
  <c r="O8" i="2"/>
  <c r="K8" i="2"/>
  <c r="O9" i="2"/>
  <c r="K11" i="2"/>
  <c r="O11" i="2"/>
  <c r="K9" i="2"/>
  <c r="K7" i="2"/>
  <c r="K40" i="2"/>
  <c r="O32" i="2"/>
  <c r="K32" i="2"/>
  <c r="K18" i="2"/>
  <c r="O29" i="2"/>
  <c r="O26" i="2"/>
  <c r="O25" i="2"/>
  <c r="K29" i="2"/>
  <c r="K26" i="2"/>
  <c r="K25" i="2"/>
  <c r="K35" i="2"/>
  <c r="O6" i="2"/>
  <c r="O24" i="2"/>
  <c r="O18" i="2"/>
  <c r="K6" i="2"/>
  <c r="K24" i="2"/>
  <c r="K27" i="2"/>
  <c r="F25" i="1"/>
  <c r="H25" i="1"/>
  <c r="H26" i="1" s="1"/>
  <c r="J25" i="1"/>
  <c r="I26" i="1"/>
  <c r="P17" i="2"/>
  <c r="K34" i="2"/>
  <c r="O34" i="2"/>
  <c r="K14" i="2"/>
  <c r="K36" i="2"/>
  <c r="O14" i="2"/>
  <c r="O36" i="2"/>
  <c r="K39" i="2"/>
  <c r="K22" i="2"/>
  <c r="K15" i="2"/>
  <c r="K17" i="2"/>
  <c r="K21" i="2"/>
  <c r="O27" i="2"/>
  <c r="O39" i="2"/>
  <c r="O22" i="2"/>
  <c r="O15" i="2"/>
  <c r="O17" i="2"/>
  <c r="O21" i="2"/>
  <c r="K30" i="2"/>
  <c r="K20" i="2"/>
  <c r="O28" i="2"/>
  <c r="K19" i="2"/>
  <c r="K38" i="2"/>
  <c r="O12" i="2"/>
  <c r="O30" i="2"/>
  <c r="O20" i="2"/>
  <c r="O19" i="2"/>
  <c r="O38" i="2"/>
  <c r="K28" i="2"/>
  <c r="K12" i="2"/>
  <c r="K33" i="2"/>
  <c r="O33" i="2"/>
  <c r="O13" i="2"/>
  <c r="O35" i="2"/>
  <c r="K13" i="2"/>
  <c r="K37" i="2"/>
  <c r="O40" i="2"/>
  <c r="O37" i="2"/>
  <c r="S28" i="2" l="1"/>
  <c r="S31" i="2"/>
  <c r="S40" i="2"/>
  <c r="S27" i="2"/>
  <c r="S13" i="2"/>
  <c r="S8" i="2"/>
  <c r="S16" i="2"/>
  <c r="S23" i="2"/>
  <c r="S10" i="2"/>
  <c r="S11" i="2"/>
  <c r="S7" i="2"/>
  <c r="S9" i="2"/>
  <c r="S6" i="2"/>
  <c r="S26" i="2"/>
  <c r="S32" i="2"/>
  <c r="S35" i="2"/>
  <c r="S24" i="2"/>
  <c r="S25" i="2"/>
  <c r="S29" i="2"/>
  <c r="S18" i="2"/>
  <c r="H27" i="1"/>
  <c r="P34" i="2" s="1"/>
  <c r="S34" i="2" s="1"/>
  <c r="F26" i="1"/>
  <c r="F27" i="1" s="1"/>
  <c r="S36" i="2"/>
  <c r="S22" i="2"/>
  <c r="S14" i="2"/>
  <c r="S39" i="2"/>
  <c r="S17" i="2"/>
  <c r="S15" i="2"/>
  <c r="S30" i="2"/>
  <c r="S37" i="2"/>
  <c r="S20" i="2"/>
  <c r="S19" i="2"/>
  <c r="S38" i="2"/>
  <c r="S12" i="2"/>
  <c r="S33" i="2"/>
  <c r="F28" i="1" l="1"/>
  <c r="F29" i="1" s="1"/>
  <c r="L21" i="2"/>
  <c r="S21" i="2" s="1"/>
  <c r="A7" i="2" s="1"/>
  <c r="A10" i="2" l="1"/>
  <c r="A16" i="2"/>
  <c r="A31" i="2"/>
  <c r="A8" i="2"/>
  <c r="A23" i="2"/>
  <c r="A18" i="2"/>
  <c r="A9" i="2"/>
  <c r="A11" i="2"/>
  <c r="A19" i="2"/>
  <c r="A6" i="2"/>
  <c r="A32" i="2"/>
  <c r="A36" i="2"/>
  <c r="A26" i="2"/>
  <c r="A20" i="2"/>
  <c r="A40" i="2"/>
  <c r="A12" i="2"/>
  <c r="A21" i="2"/>
  <c r="A14" i="2"/>
  <c r="A22" i="2"/>
  <c r="A27" i="2"/>
  <c r="A17" i="2"/>
  <c r="A25" i="2"/>
  <c r="A37" i="2"/>
  <c r="A28" i="2"/>
  <c r="A29" i="2"/>
  <c r="A38" i="2"/>
  <c r="A13" i="2"/>
  <c r="A34" i="2"/>
  <c r="A33" i="2"/>
  <c r="A35" i="2"/>
  <c r="A30" i="2"/>
  <c r="A24" i="2"/>
  <c r="A15" i="2"/>
  <c r="A39" i="2"/>
</calcChain>
</file>

<file path=xl/sharedStrings.xml><?xml version="1.0" encoding="utf-8"?>
<sst xmlns="http://schemas.openxmlformats.org/spreadsheetml/2006/main" count="626" uniqueCount="172">
  <si>
    <t>До 12 человек</t>
  </si>
  <si>
    <t>13-14 человек</t>
  </si>
  <si>
    <t>15-16 человек</t>
  </si>
  <si>
    <t>17-18 человек</t>
  </si>
  <si>
    <t>19-20 человек</t>
  </si>
  <si>
    <t>21-22 человек</t>
  </si>
  <si>
    <t>23-24 человек</t>
  </si>
  <si>
    <t>25 человек</t>
  </si>
  <si>
    <t>26-27 человек</t>
  </si>
  <si>
    <t>28 человек</t>
  </si>
  <si>
    <t>29-30 человек</t>
  </si>
  <si>
    <t>I</t>
  </si>
  <si>
    <t>II</t>
  </si>
  <si>
    <t>III</t>
  </si>
  <si>
    <t>число людей / колонка для очков</t>
  </si>
  <si>
    <t>ОБГОНЫ</t>
  </si>
  <si>
    <t>I гр</t>
  </si>
  <si>
    <t>II гр</t>
  </si>
  <si>
    <t>III гр</t>
  </si>
  <si>
    <t>с 12</t>
  </si>
  <si>
    <t>с 11</t>
  </si>
  <si>
    <t>с 10</t>
  </si>
  <si>
    <t>с 9</t>
  </si>
  <si>
    <t>с 8</t>
  </si>
  <si>
    <t>с 7</t>
  </si>
  <si>
    <t>с 6</t>
  </si>
  <si>
    <t>с 5</t>
  </si>
  <si>
    <t>с 4</t>
  </si>
  <si>
    <t>с 3</t>
  </si>
  <si>
    <t>со 2</t>
  </si>
  <si>
    <t>Место</t>
  </si>
  <si>
    <t>Участник</t>
  </si>
  <si>
    <t>Очки</t>
  </si>
  <si>
    <t>Сумма</t>
  </si>
  <si>
    <t>Довес</t>
  </si>
  <si>
    <t>группа</t>
  </si>
  <si>
    <t>Старт</t>
  </si>
  <si>
    <t>Финиш</t>
  </si>
  <si>
    <t>Квала</t>
  </si>
  <si>
    <t>очки</t>
  </si>
  <si>
    <t>обгоны</t>
  </si>
  <si>
    <t>время</t>
  </si>
  <si>
    <t>штрафы</t>
  </si>
  <si>
    <t>-</t>
  </si>
  <si>
    <t>Всего участников</t>
  </si>
  <si>
    <t xml:space="preserve"> </t>
  </si>
  <si>
    <t>Морозенко Сергей / Morozenko Sergey</t>
  </si>
  <si>
    <t>Михайлик Михаил</t>
  </si>
  <si>
    <t xml:space="preserve">Лайт Лига 20.06.2017 (конфигурация 6) </t>
  </si>
  <si>
    <t>Якусик Саша</t>
  </si>
  <si>
    <t>Черевко Владимир</t>
  </si>
  <si>
    <t>ненмнепм</t>
  </si>
  <si>
    <t xml:space="preserve">Лайт Лига 24.04.2017 (конфигурация 4R) </t>
  </si>
  <si>
    <t>Муляр Андрей / Mular Andrei</t>
  </si>
  <si>
    <t>Фурсов Никита / Fursov Nikita</t>
  </si>
  <si>
    <t>Резников Иван / Reznikov Ivan</t>
  </si>
  <si>
    <t>Коруз Вадим / Koruz Vadim</t>
  </si>
  <si>
    <t>Конюхов Роман / Konuhov Roman</t>
  </si>
  <si>
    <t>Гончаров Роман / Honcharov Roman</t>
  </si>
  <si>
    <t>Сомок Денис / Somok Denis</t>
  </si>
  <si>
    <t>Гуцуляк Игорь / Gutsuliak Igor</t>
  </si>
  <si>
    <t>Тамберг Александр / Tamberg Aleksandr</t>
  </si>
  <si>
    <t>Касьяненко Андрей / Kasyanenko Andrei</t>
  </si>
  <si>
    <t>Закалюк Евгений / Zakaliuk Eugen</t>
  </si>
  <si>
    <t>Зологин Иван / Zologin Ivan</t>
  </si>
  <si>
    <t>Байдиков Андрей / Baidikov Andrei</t>
  </si>
  <si>
    <t>Зологин Сергей / Zologin Sergey</t>
  </si>
  <si>
    <t>Фаль Александр / Fal Aleksandr</t>
  </si>
  <si>
    <t>Халецкий Евгений / Khaletskiy Eugen</t>
  </si>
  <si>
    <t>Криворучко Николай</t>
  </si>
  <si>
    <t>Яремкович Дмитрий / Yaremkovich Dmitriy</t>
  </si>
  <si>
    <t>Ткаченко Кирилл / Tkachenko Kirill</t>
  </si>
  <si>
    <t>Фалько Константин / Falko Konstantin</t>
  </si>
  <si>
    <t>Ищук Сергей / Ischuk Sergey</t>
  </si>
  <si>
    <t>Илона / Strona Ilona</t>
  </si>
  <si>
    <t>Майбродский Миша / Maibrodskiy Mikhail</t>
  </si>
  <si>
    <t>Поцепаев Илья</t>
  </si>
  <si>
    <t>Кошарук Женя</t>
  </si>
  <si>
    <t>Купцов Павел</t>
  </si>
  <si>
    <t>Доценко Анатолий</t>
  </si>
  <si>
    <t>Климчук Евгений / Kilimchuk Eugen</t>
  </si>
  <si>
    <t xml:space="preserve">Лайт Лига 01.05.2018 (конфигурация 2) </t>
  </si>
  <si>
    <t>Якусик Дима / Yakusik Dima</t>
  </si>
  <si>
    <t>Звягин Григорий / Zvyagin Grigorii</t>
  </si>
  <si>
    <t>Остренко Станислав/ Ostrenko Stas</t>
  </si>
  <si>
    <t>Чорномыз Виктор / Chornomyz Viktor</t>
  </si>
  <si>
    <t>Купцов Павел / Kuptsov Pavel</t>
  </si>
  <si>
    <t>Житомирський Дмитрий/ Zhytomyrskiy Dmitriy</t>
  </si>
  <si>
    <t>Муляр Андрей / Mular Andrew</t>
  </si>
  <si>
    <t>Доценко Анатолий / Dotsenko Anatoliy</t>
  </si>
  <si>
    <t>Якусик Александр / Yakusik Alexandr</t>
  </si>
  <si>
    <t>Трихлеб Александр / Trihleb Alexsandr</t>
  </si>
  <si>
    <t>Дубас Владислав / Dubas vlad</t>
  </si>
  <si>
    <t>Амброз Жорж/Ambroz George</t>
  </si>
  <si>
    <t>Кошарук Женя/Kosharuk Eugene</t>
  </si>
  <si>
    <t>Криворучко Николаfй / Kryvoruchko Mykola</t>
  </si>
  <si>
    <t>Яценко Владимир / Volodymyr Yatsenko</t>
  </si>
  <si>
    <t>Закаклюк Женя/ Zakaliuk Eugeniy</t>
  </si>
  <si>
    <t>Клименко Дмитрий / Klymenko Dmytro</t>
  </si>
  <si>
    <t xml:space="preserve">Гончаров Роман /  </t>
  </si>
  <si>
    <t>Климчук Евгений/ Klymchuk Eugene</t>
  </si>
  <si>
    <t>Михайлик Михайло /Mykhailyk Michael</t>
  </si>
  <si>
    <t>Деда Гена / Petushkov Gena</t>
  </si>
  <si>
    <t>Гончаров Рома/Honcharov Roma</t>
  </si>
  <si>
    <t>Черевко Владимир/Cherevko Vladimir</t>
  </si>
  <si>
    <t>Лабунский Алексей/Labunskiy Aleksey</t>
  </si>
  <si>
    <t>Смерчинский Александр/Smerchinkiy Aleksandr</t>
  </si>
  <si>
    <t>Коруз Вадим/Koruz Vadim</t>
  </si>
  <si>
    <t>Фалько Константин/ Falko Konstantin</t>
  </si>
  <si>
    <t>Крутоголов Павел/Krutogolov Pavel</t>
  </si>
  <si>
    <t>Селлоз Оливье</t>
  </si>
  <si>
    <t>Криворучко Николай/Krivoruchko Nikolay</t>
  </si>
  <si>
    <t>Шиленко Александр</t>
  </si>
  <si>
    <t>Козодой Александр</t>
  </si>
  <si>
    <t>Фаль Александр</t>
  </si>
  <si>
    <t>Халецкий Евгений</t>
  </si>
  <si>
    <t>Манойло Юрий/ Manoylo Yuriy</t>
  </si>
  <si>
    <t xml:space="preserve">Лайт Лига 08.05.2017 (конфигурация 9) </t>
  </si>
  <si>
    <t xml:space="preserve">Лайт Лига 15.05.2017 (конфигурация 11) </t>
  </si>
  <si>
    <t xml:space="preserve">Черевко Владимир/ Cherevko Vladimir </t>
  </si>
  <si>
    <t>Чухаленко Дмитрий/ Chuhalenko  Dmitriy</t>
  </si>
  <si>
    <t>Гутев Андрей/Gutiv Andriy</t>
  </si>
  <si>
    <t>Ольшанский Константин/Olshanskiy Konstantin</t>
  </si>
  <si>
    <t>Карленко Даниил/Karlenko Danii</t>
  </si>
  <si>
    <t>Дыкань Сергей/ Dykan Sergey</t>
  </si>
  <si>
    <t>Смык Владимир/Smyk Vladimir</t>
  </si>
  <si>
    <t>Смык Сергей/Smyk Sergey</t>
  </si>
  <si>
    <t xml:space="preserve">Лайт Лига 22.05.2017 (конфигурация 5) </t>
  </si>
  <si>
    <t>Романов Коля/Romanov Nikolay</t>
  </si>
  <si>
    <t>Срибный Максим/Srybniy Maksim</t>
  </si>
  <si>
    <t>Францышко Андрей/Frantsishko Andrey</t>
  </si>
  <si>
    <t>Нечволод  Олег/Nechvolod Oleg</t>
  </si>
  <si>
    <t xml:space="preserve">Лайт Лига 29.05.2018 (конфигурация 6R) </t>
  </si>
  <si>
    <t>Козодой Александр / Kozodoy Alexandr</t>
  </si>
  <si>
    <t>Климчук Евгений/Klimchuk Eugeniy</t>
  </si>
  <si>
    <t>Криворучко Николай / Kryvoruchko Mykola</t>
  </si>
  <si>
    <t>Гончаров Роман/Hopncharov Roman</t>
  </si>
  <si>
    <t>Загирський Антон/Zahirskiy Anton</t>
  </si>
  <si>
    <t>Юзенко Антон/ Uzenko Anton</t>
  </si>
  <si>
    <t>Щипун Александр/Shcipun Aleksandr</t>
  </si>
  <si>
    <t>Шиленко Александр/Shylenko Aleksandr</t>
  </si>
  <si>
    <t>Нимылович Тарас/Nimelovich Taras</t>
  </si>
  <si>
    <t>Макаренко Александр/Makarenko Aleksandr</t>
  </si>
  <si>
    <t>Лесников Александр/Lesnikov Alekasandr</t>
  </si>
  <si>
    <t>Ильяшенко Владимир/ Iliashenko Vladimir</t>
  </si>
  <si>
    <t>Климчук Евгений/Klymchuk Eugeniy</t>
  </si>
  <si>
    <t xml:space="preserve">Лайт Лига 05.06.2018 (конфигурация 10) </t>
  </si>
  <si>
    <t>Житомирський Дмитрий</t>
  </si>
  <si>
    <t>Катульский Эдвард/Katulskiy Edvard</t>
  </si>
  <si>
    <t>Колодин Павел/Kolodun Pavel</t>
  </si>
  <si>
    <t>Лушин Владислав/Lushin Vladislav</t>
  </si>
  <si>
    <t>Недов Богдан/Nedov Bogdan</t>
  </si>
  <si>
    <t>Човган Дима/Shpvgan Dmitriy</t>
  </si>
  <si>
    <t>Булдаков Даниил/Buldakov Daniel</t>
  </si>
  <si>
    <t>Доканин Женя/Dokanin Zhenya</t>
  </si>
  <si>
    <t>Срибный Максим/Sribnyi Maksym</t>
  </si>
  <si>
    <t>Пішньоха Андрей/Pyshnokha Andrii</t>
  </si>
  <si>
    <t xml:space="preserve">Лайт Лига 12.06.2018 (конфигурация 8) </t>
  </si>
  <si>
    <t>Ковбасюк Алексей/kovbasiuk Aleks</t>
  </si>
  <si>
    <t>Горецкий Михаил</t>
  </si>
  <si>
    <t>Волошин Денис / Voloshyn Denys</t>
  </si>
  <si>
    <t>Goldner  Brian</t>
  </si>
  <si>
    <t>Житомирський Дмитрий/Zhytomyrskiy Dmitriy</t>
  </si>
  <si>
    <t>Чухаленко Дима / Chukhalenko Dmitriy</t>
  </si>
  <si>
    <t>Хавило Дима</t>
  </si>
  <si>
    <t>Коруз Вадим</t>
  </si>
  <si>
    <t>Звягин Гриша</t>
  </si>
  <si>
    <t>Наум</t>
  </si>
  <si>
    <t>Воронюк Игорь/Voroniuk Igor</t>
  </si>
  <si>
    <t>Лесников Саша/Lesnikov Aleksandr</t>
  </si>
  <si>
    <t>Стефанович Михаил/Stefanovich Mikhail</t>
  </si>
  <si>
    <t>Швец Богдан/Svets Bogdan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</si>
</sst>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1"/>
    </font>
  </fonts>
  <fills count="6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74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1" fillId="0" borderId="3" xfId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0" xfId="1" applyBorder="1"/>
    <xf numFmtId="0" fontId="1" fillId="0" borderId="17" xfId="1" applyBorder="1"/>
    <xf numFmtId="0" fontId="1" fillId="0" borderId="18" xfId="1" applyBorder="1"/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2" xfId="1" applyBorder="1"/>
    <xf numFmtId="0" fontId="1" fillId="0" borderId="23" xfId="1" applyBorder="1"/>
    <xf numFmtId="0" fontId="1" fillId="0" borderId="24" xfId="1" applyBorder="1" applyAlignment="1">
      <alignment horizontal="center"/>
    </xf>
    <xf numFmtId="0" fontId="4" fillId="0" borderId="26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6" fillId="0" borderId="15" xfId="0" applyFont="1" applyBorder="1" applyAlignment="1"/>
    <xf numFmtId="0" fontId="7" fillId="0" borderId="31" xfId="1" applyFont="1" applyBorder="1" applyAlignment="1">
      <alignment horizontal="center"/>
    </xf>
    <xf numFmtId="0" fontId="8" fillId="0" borderId="32" xfId="1" applyFont="1" applyBorder="1" applyAlignment="1">
      <alignment horizontal="center"/>
    </xf>
    <xf numFmtId="0" fontId="8" fillId="0" borderId="33" xfId="1" applyFont="1" applyBorder="1" applyAlignment="1">
      <alignment horizontal="center"/>
    </xf>
    <xf numFmtId="0" fontId="8" fillId="0" borderId="34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7" fillId="0" borderId="15" xfId="1" applyFont="1" applyBorder="1"/>
    <xf numFmtId="0" fontId="8" fillId="0" borderId="35" xfId="1" applyFont="1" applyBorder="1" applyAlignment="1">
      <alignment horizontal="center"/>
    </xf>
    <xf numFmtId="0" fontId="8" fillId="0" borderId="36" xfId="1" applyFont="1" applyBorder="1" applyAlignment="1">
      <alignment horizontal="center"/>
    </xf>
    <xf numFmtId="0" fontId="8" fillId="0" borderId="37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6" fillId="0" borderId="15" xfId="0" applyFont="1" applyBorder="1"/>
    <xf numFmtId="0" fontId="7" fillId="0" borderId="15" xfId="0" applyFont="1" applyBorder="1" applyAlignment="1"/>
    <xf numFmtId="0" fontId="8" fillId="0" borderId="28" xfId="1" applyFont="1" applyBorder="1" applyAlignment="1">
      <alignment horizontal="center"/>
    </xf>
    <xf numFmtId="0" fontId="8" fillId="0" borderId="38" xfId="1" applyFont="1" applyBorder="1" applyAlignment="1">
      <alignment horizontal="center"/>
    </xf>
    <xf numFmtId="0" fontId="8" fillId="0" borderId="30" xfId="1" applyFont="1" applyBorder="1" applyAlignment="1">
      <alignment horizontal="center"/>
    </xf>
    <xf numFmtId="0" fontId="8" fillId="0" borderId="29" xfId="1" applyFont="1" applyBorder="1" applyAlignment="1">
      <alignment horizontal="center"/>
    </xf>
    <xf numFmtId="0" fontId="7" fillId="0" borderId="24" xfId="0" applyFont="1" applyBorder="1" applyAlignment="1"/>
    <xf numFmtId="0" fontId="7" fillId="0" borderId="20" xfId="1" applyFont="1" applyBorder="1" applyAlignment="1">
      <alignment horizontal="center"/>
    </xf>
    <xf numFmtId="0" fontId="7" fillId="0" borderId="39" xfId="1" applyFont="1" applyBorder="1" applyAlignment="1">
      <alignment horizontal="center"/>
    </xf>
    <xf numFmtId="0" fontId="7" fillId="0" borderId="40" xfId="1" applyFont="1" applyBorder="1" applyAlignment="1">
      <alignment horizontal="center"/>
    </xf>
    <xf numFmtId="0" fontId="7" fillId="0" borderId="41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0" xfId="1" applyFont="1"/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" fillId="0" borderId="32" xfId="1" applyBorder="1"/>
    <xf numFmtId="0" fontId="1" fillId="0" borderId="12" xfId="1" applyBorder="1"/>
    <xf numFmtId="0" fontId="1" fillId="0" borderId="34" xfId="1" applyBorder="1"/>
    <xf numFmtId="0" fontId="1" fillId="0" borderId="39" xfId="1" applyBorder="1"/>
    <xf numFmtId="0" fontId="0" fillId="0" borderId="22" xfId="0" applyBorder="1"/>
    <xf numFmtId="0" fontId="1" fillId="0" borderId="41" xfId="1" applyBorder="1"/>
    <xf numFmtId="0" fontId="1" fillId="0" borderId="6" xfId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1" fillId="0" borderId="42" xfId="1" applyBorder="1" applyAlignment="1">
      <alignment horizontal="center"/>
    </xf>
    <xf numFmtId="0" fontId="1" fillId="0" borderId="32" xfId="1" applyBorder="1" applyAlignment="1">
      <alignment horizontal="center"/>
    </xf>
    <xf numFmtId="0" fontId="0" fillId="0" borderId="34" xfId="0" applyBorder="1"/>
    <xf numFmtId="0" fontId="1" fillId="0" borderId="35" xfId="1" applyBorder="1" applyAlignment="1">
      <alignment horizontal="center"/>
    </xf>
    <xf numFmtId="0" fontId="0" fillId="0" borderId="37" xfId="0" applyBorder="1"/>
    <xf numFmtId="0" fontId="1" fillId="0" borderId="39" xfId="1" applyBorder="1" applyAlignment="1">
      <alignment horizontal="center"/>
    </xf>
    <xf numFmtId="0" fontId="0" fillId="0" borderId="41" xfId="0" applyBorder="1"/>
    <xf numFmtId="0" fontId="2" fillId="0" borderId="12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1" fillId="0" borderId="34" xfId="1" applyBorder="1" applyAlignment="1">
      <alignment horizontal="center"/>
    </xf>
    <xf numFmtId="0" fontId="1" fillId="0" borderId="37" xfId="1" applyBorder="1" applyAlignment="1">
      <alignment horizontal="center"/>
    </xf>
    <xf numFmtId="0" fontId="1" fillId="0" borderId="41" xfId="1" applyBorder="1" applyAlignment="1">
      <alignment horizontal="center"/>
    </xf>
    <xf numFmtId="0" fontId="6" fillId="0" borderId="43" xfId="0" applyFont="1" applyBorder="1" applyAlignment="1"/>
    <xf numFmtId="0" fontId="7" fillId="0" borderId="32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37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8" fillId="0" borderId="47" xfId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7" fillId="0" borderId="48" xfId="1" applyFont="1" applyBorder="1" applyAlignment="1">
      <alignment horizontal="center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5" fillId="0" borderId="8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6" fillId="0" borderId="15" xfId="0" applyFont="1" applyFill="1" applyBorder="1"/>
    <xf numFmtId="0" fontId="7" fillId="0" borderId="31" xfId="1" applyFont="1" applyFill="1" applyBorder="1" applyAlignment="1">
      <alignment horizontal="center"/>
    </xf>
    <xf numFmtId="0" fontId="1" fillId="0" borderId="45" xfId="1" applyFill="1" applyBorder="1" applyAlignment="1">
      <alignment horizontal="center"/>
    </xf>
    <xf numFmtId="0" fontId="1" fillId="0" borderId="44" xfId="1" applyFill="1" applyBorder="1" applyAlignment="1">
      <alignment horizontal="center"/>
    </xf>
    <xf numFmtId="0" fontId="7" fillId="0" borderId="50" xfId="1" applyFont="1" applyFill="1" applyBorder="1" applyAlignment="1">
      <alignment horizontal="center"/>
    </xf>
    <xf numFmtId="0" fontId="7" fillId="0" borderId="15" xfId="1" applyFont="1" applyFill="1" applyBorder="1"/>
    <xf numFmtId="0" fontId="7" fillId="0" borderId="15" xfId="0" applyFont="1" applyFill="1" applyBorder="1" applyAlignment="1"/>
    <xf numFmtId="0" fontId="6" fillId="0" borderId="15" xfId="0" applyFont="1" applyFill="1" applyBorder="1" applyAlignment="1"/>
    <xf numFmtId="0" fontId="6" fillId="0" borderId="43" xfId="0" applyFont="1" applyFill="1" applyBorder="1" applyAlignment="1"/>
    <xf numFmtId="0" fontId="6" fillId="3" borderId="15" xfId="0" applyFont="1" applyFill="1" applyBorder="1"/>
    <xf numFmtId="0" fontId="6" fillId="4" borderId="15" xfId="0" applyFont="1" applyFill="1" applyBorder="1" applyAlignment="1"/>
    <xf numFmtId="0" fontId="6" fillId="4" borderId="15" xfId="0" applyFont="1" applyFill="1" applyBorder="1"/>
    <xf numFmtId="0" fontId="6" fillId="0" borderId="51" xfId="0" applyFont="1" applyBorder="1"/>
    <xf numFmtId="0" fontId="7" fillId="0" borderId="52" xfId="1" applyFont="1" applyBorder="1" applyAlignment="1">
      <alignment horizontal="center"/>
    </xf>
    <xf numFmtId="0" fontId="8" fillId="0" borderId="53" xfId="1" applyFont="1" applyBorder="1" applyAlignment="1">
      <alignment horizontal="center"/>
    </xf>
    <xf numFmtId="0" fontId="8" fillId="0" borderId="52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54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7" fillId="0" borderId="13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6" fillId="0" borderId="43" xfId="0" applyFont="1" applyFill="1" applyBorder="1"/>
    <xf numFmtId="0" fontId="6" fillId="0" borderId="43" xfId="0" applyFont="1" applyBorder="1"/>
    <xf numFmtId="0" fontId="6" fillId="5" borderId="15" xfId="0" applyFont="1" applyFill="1" applyBorder="1"/>
    <xf numFmtId="0" fontId="6" fillId="5" borderId="15" xfId="0" applyFont="1" applyFill="1" applyBorder="1" applyAlignment="1"/>
    <xf numFmtId="0" fontId="7" fillId="3" borderId="15" xfId="0" applyFont="1" applyFill="1" applyBorder="1" applyAlignment="1"/>
    <xf numFmtId="0" fontId="1" fillId="0" borderId="0" xfId="1" applyFill="1" applyBorder="1"/>
    <xf numFmtId="0" fontId="8" fillId="0" borderId="39" xfId="1" applyFont="1" applyBorder="1" applyAlignment="1">
      <alignment horizontal="center"/>
    </xf>
    <xf numFmtId="0" fontId="7" fillId="0" borderId="36" xfId="1" applyFont="1" applyBorder="1" applyAlignment="1">
      <alignment horizontal="center"/>
    </xf>
    <xf numFmtId="0" fontId="8" fillId="0" borderId="40" xfId="1" applyFont="1" applyBorder="1" applyAlignment="1">
      <alignment horizontal="center"/>
    </xf>
    <xf numFmtId="0" fontId="8" fillId="0" borderId="41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8" fillId="0" borderId="48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7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shrinkToFit="1"/>
    </xf>
    <xf numFmtId="0" fontId="3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shrinkToFit="1"/>
    </xf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 vertical="center" textRotation="90"/>
    </xf>
    <xf numFmtId="0" fontId="4" fillId="0" borderId="2" xfId="1" applyFont="1" applyBorder="1" applyAlignment="1">
      <alignment horizontal="center" vertical="center" textRotation="90"/>
    </xf>
    <xf numFmtId="0" fontId="4" fillId="0" borderId="6" xfId="1" applyFont="1" applyBorder="1" applyAlignment="1">
      <alignment horizontal="center" vertical="center" textRotation="90"/>
    </xf>
    <xf numFmtId="0" fontId="4" fillId="0" borderId="39" xfId="1" applyFont="1" applyBorder="1" applyAlignment="1">
      <alignment horizontal="center" vertical="center" textRotation="90"/>
    </xf>
    <xf numFmtId="0" fontId="4" fillId="0" borderId="7" xfId="1" applyFont="1" applyBorder="1" applyAlignment="1">
      <alignment horizontal="center" vertical="center" textRotation="90"/>
    </xf>
    <xf numFmtId="0" fontId="4" fillId="0" borderId="22" xfId="1" applyFont="1" applyBorder="1" applyAlignment="1">
      <alignment horizontal="center" vertical="center" textRotation="90"/>
    </xf>
    <xf numFmtId="0" fontId="4" fillId="0" borderId="8" xfId="1" applyFont="1" applyBorder="1" applyAlignment="1">
      <alignment horizontal="center" vertical="center" textRotation="90"/>
    </xf>
    <xf numFmtId="0" fontId="4" fillId="0" borderId="41" xfId="1" applyFont="1" applyBorder="1" applyAlignment="1">
      <alignment horizontal="center" vertical="center" textRotation="90"/>
    </xf>
    <xf numFmtId="0" fontId="4" fillId="0" borderId="44" xfId="1" applyFont="1" applyBorder="1" applyAlignment="1">
      <alignment horizontal="center" vertical="center" textRotation="90"/>
    </xf>
    <xf numFmtId="0" fontId="4" fillId="0" borderId="28" xfId="1" applyFont="1" applyBorder="1" applyAlignment="1">
      <alignment horizontal="center" vertical="center" textRotation="90"/>
    </xf>
    <xf numFmtId="0" fontId="4" fillId="0" borderId="45" xfId="1" applyFont="1" applyBorder="1" applyAlignment="1">
      <alignment horizontal="center" vertical="center" textRotation="90"/>
    </xf>
    <xf numFmtId="0" fontId="4" fillId="0" borderId="29" xfId="1" applyFont="1" applyBorder="1" applyAlignment="1">
      <alignment horizontal="center" vertical="center" textRotation="90"/>
    </xf>
    <xf numFmtId="0" fontId="4" fillId="0" borderId="46" xfId="1" applyFont="1" applyBorder="1" applyAlignment="1">
      <alignment horizontal="center" vertical="center" textRotation="90"/>
    </xf>
    <xf numFmtId="0" fontId="4" fillId="0" borderId="30" xfId="1" applyFont="1" applyBorder="1" applyAlignment="1">
      <alignment horizontal="center" vertical="center" textRotation="90"/>
    </xf>
    <xf numFmtId="0" fontId="4" fillId="0" borderId="3" xfId="1" applyFont="1" applyBorder="1" applyAlignment="1">
      <alignment horizontal="center" vertical="center" textRotation="90" wrapText="1"/>
    </xf>
  </cellXfs>
  <cellStyles count="2">
    <cellStyle name="Обычный" xfId="0" builtinId="0"/>
    <cellStyle name="Пояснение" xfId="1" builtinId="53" customBuiltin="1"/>
  </cellStyles>
  <dxfs count="9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3"/>
  <sheetViews>
    <sheetView zoomScaleNormal="100" workbookViewId="0">
      <selection activeCell="AI19" sqref="AI19"/>
    </sheetView>
  </sheetViews>
  <sheetFormatPr defaultRowHeight="15"/>
  <cols>
    <col min="1" max="4" width="4.7109375" style="1" customWidth="1"/>
    <col min="5" max="1025" width="4.7109375" style="2" customWidth="1"/>
  </cols>
  <sheetData>
    <row r="1" spans="1:59" ht="13.7" customHeight="1" thickBot="1">
      <c r="A1" s="151" t="s">
        <v>0</v>
      </c>
      <c r="B1" s="151"/>
      <c r="C1" s="151"/>
      <c r="D1" s="151"/>
      <c r="E1"/>
      <c r="F1" s="150" t="s">
        <v>1</v>
      </c>
      <c r="G1" s="150"/>
      <c r="H1" s="150"/>
      <c r="I1" s="150"/>
      <c r="J1"/>
      <c r="K1" s="150" t="s">
        <v>2</v>
      </c>
      <c r="L1" s="150"/>
      <c r="M1" s="150"/>
      <c r="N1" s="150"/>
      <c r="O1"/>
      <c r="P1" s="151" t="s">
        <v>3</v>
      </c>
      <c r="Q1" s="151"/>
      <c r="R1" s="151"/>
      <c r="S1" s="151"/>
      <c r="T1"/>
      <c r="U1" s="150" t="s">
        <v>4</v>
      </c>
      <c r="V1" s="150"/>
      <c r="W1" s="150"/>
      <c r="X1" s="150"/>
      <c r="Y1"/>
      <c r="Z1" s="150" t="s">
        <v>5</v>
      </c>
      <c r="AA1" s="150"/>
      <c r="AB1" s="150"/>
      <c r="AC1" s="150"/>
      <c r="AD1"/>
      <c r="AE1" s="144" t="s">
        <v>6</v>
      </c>
      <c r="AF1" s="144"/>
      <c r="AG1" s="144"/>
      <c r="AH1" s="144"/>
      <c r="AI1"/>
      <c r="AJ1" s="144" t="s">
        <v>7</v>
      </c>
      <c r="AK1" s="144"/>
      <c r="AL1" s="144"/>
      <c r="AM1" s="144"/>
      <c r="AN1"/>
      <c r="AO1" s="144" t="s">
        <v>8</v>
      </c>
      <c r="AP1" s="144"/>
      <c r="AQ1" s="144"/>
      <c r="AR1" s="144"/>
      <c r="AS1"/>
      <c r="AT1" s="144" t="s">
        <v>9</v>
      </c>
      <c r="AU1" s="144"/>
      <c r="AV1" s="144"/>
      <c r="AW1" s="144"/>
      <c r="AY1" s="144" t="s">
        <v>10</v>
      </c>
      <c r="AZ1" s="144"/>
      <c r="BA1" s="144"/>
      <c r="BB1" s="144"/>
      <c r="BD1" s="144" t="s">
        <v>10</v>
      </c>
      <c r="BE1" s="144"/>
      <c r="BF1" s="144"/>
      <c r="BG1" s="144"/>
    </row>
    <row r="2" spans="1:59" ht="13.7" customHeight="1" thickBot="1">
      <c r="A2" s="70"/>
      <c r="B2" s="71" t="s">
        <v>11</v>
      </c>
      <c r="C2" s="71" t="s">
        <v>12</v>
      </c>
      <c r="D2" s="72" t="s">
        <v>13</v>
      </c>
      <c r="E2"/>
      <c r="F2" s="70"/>
      <c r="G2" s="71" t="s">
        <v>11</v>
      </c>
      <c r="H2" s="71" t="s">
        <v>12</v>
      </c>
      <c r="I2" s="72" t="s">
        <v>13</v>
      </c>
      <c r="J2"/>
      <c r="K2" s="70"/>
      <c r="L2" s="71" t="s">
        <v>11</v>
      </c>
      <c r="M2" s="71" t="s">
        <v>12</v>
      </c>
      <c r="N2" s="72" t="s">
        <v>13</v>
      </c>
      <c r="O2"/>
      <c r="P2" s="74"/>
      <c r="Q2" s="80" t="s">
        <v>11</v>
      </c>
      <c r="R2" s="80" t="s">
        <v>12</v>
      </c>
      <c r="S2" s="81" t="s">
        <v>13</v>
      </c>
      <c r="T2"/>
      <c r="U2" s="70"/>
      <c r="V2" s="71" t="s">
        <v>11</v>
      </c>
      <c r="W2" s="71" t="s">
        <v>12</v>
      </c>
      <c r="X2" s="72" t="s">
        <v>13</v>
      </c>
      <c r="Y2"/>
      <c r="Z2" s="70"/>
      <c r="AA2" s="71" t="s">
        <v>11</v>
      </c>
      <c r="AB2" s="71" t="s">
        <v>12</v>
      </c>
      <c r="AC2" s="72" t="s">
        <v>13</v>
      </c>
      <c r="AD2"/>
      <c r="AE2" s="70"/>
      <c r="AF2" s="71" t="s">
        <v>11</v>
      </c>
      <c r="AG2" s="71" t="s">
        <v>12</v>
      </c>
      <c r="AH2" s="72" t="s">
        <v>13</v>
      </c>
      <c r="AI2"/>
      <c r="AJ2" s="70"/>
      <c r="AK2" s="71" t="s">
        <v>11</v>
      </c>
      <c r="AL2" s="71" t="s">
        <v>12</v>
      </c>
      <c r="AM2" s="72" t="s">
        <v>13</v>
      </c>
      <c r="AN2"/>
      <c r="AO2" s="70"/>
      <c r="AP2" s="71" t="s">
        <v>11</v>
      </c>
      <c r="AQ2" s="71" t="s">
        <v>12</v>
      </c>
      <c r="AR2" s="72" t="s">
        <v>13</v>
      </c>
      <c r="AS2"/>
      <c r="AT2" s="70"/>
      <c r="AU2" s="71" t="s">
        <v>11</v>
      </c>
      <c r="AV2" s="71" t="s">
        <v>12</v>
      </c>
      <c r="AW2" s="72" t="s">
        <v>13</v>
      </c>
      <c r="AY2" s="70"/>
      <c r="AZ2" s="71" t="s">
        <v>11</v>
      </c>
      <c r="BA2" s="71" t="s">
        <v>12</v>
      </c>
      <c r="BB2" s="72" t="s">
        <v>13</v>
      </c>
      <c r="BD2" s="70"/>
      <c r="BE2" s="71" t="s">
        <v>11</v>
      </c>
      <c r="BF2" s="71" t="s">
        <v>12</v>
      </c>
      <c r="BG2" s="72" t="s">
        <v>13</v>
      </c>
    </row>
    <row r="3" spans="1:59" ht="13.7" customHeight="1">
      <c r="A3" s="74">
        <v>1</v>
      </c>
      <c r="B3" s="13">
        <v>15</v>
      </c>
      <c r="C3" s="65"/>
      <c r="D3" s="75"/>
      <c r="E3"/>
      <c r="F3" s="74">
        <v>1</v>
      </c>
      <c r="G3" s="13">
        <v>15</v>
      </c>
      <c r="H3" s="13">
        <v>10.5</v>
      </c>
      <c r="I3" s="75"/>
      <c r="J3"/>
      <c r="K3" s="74">
        <v>1</v>
      </c>
      <c r="L3" s="13">
        <v>15</v>
      </c>
      <c r="M3" s="13">
        <v>10.5</v>
      </c>
      <c r="N3" s="75"/>
      <c r="O3"/>
      <c r="P3" s="76">
        <v>1</v>
      </c>
      <c r="Q3" s="18">
        <v>15</v>
      </c>
      <c r="R3" s="18">
        <v>10</v>
      </c>
      <c r="S3" s="77"/>
      <c r="T3"/>
      <c r="U3" s="74">
        <v>1</v>
      </c>
      <c r="V3" s="13">
        <v>15</v>
      </c>
      <c r="W3" s="13">
        <v>9.5</v>
      </c>
      <c r="X3" s="75"/>
      <c r="Y3"/>
      <c r="Z3" s="74">
        <v>1</v>
      </c>
      <c r="AA3" s="13">
        <v>15</v>
      </c>
      <c r="AB3" s="13">
        <v>9</v>
      </c>
      <c r="AC3" s="75"/>
      <c r="AD3"/>
      <c r="AE3" s="74">
        <v>1</v>
      </c>
      <c r="AF3" s="13">
        <v>16</v>
      </c>
      <c r="AG3" s="13">
        <v>11.5</v>
      </c>
      <c r="AH3" s="82">
        <v>7</v>
      </c>
      <c r="AI3"/>
      <c r="AJ3" s="74">
        <v>1</v>
      </c>
      <c r="AK3" s="13">
        <v>16</v>
      </c>
      <c r="AL3" s="13">
        <v>11</v>
      </c>
      <c r="AM3" s="82">
        <v>6.5</v>
      </c>
      <c r="AN3"/>
      <c r="AO3" s="74">
        <v>1</v>
      </c>
      <c r="AP3" s="13">
        <v>17</v>
      </c>
      <c r="AQ3" s="13">
        <v>12</v>
      </c>
      <c r="AR3" s="82">
        <v>7</v>
      </c>
      <c r="AS3"/>
      <c r="AT3" s="74">
        <v>1</v>
      </c>
      <c r="AU3" s="13">
        <v>17</v>
      </c>
      <c r="AV3" s="13">
        <v>11.5</v>
      </c>
      <c r="AW3" s="82">
        <v>6.5</v>
      </c>
      <c r="AY3" s="74">
        <v>1</v>
      </c>
      <c r="AZ3" s="13">
        <v>17</v>
      </c>
      <c r="BA3" s="13">
        <v>11.5</v>
      </c>
      <c r="BB3" s="82">
        <v>6</v>
      </c>
      <c r="BD3" s="74">
        <v>1</v>
      </c>
      <c r="BE3" s="13">
        <v>17</v>
      </c>
      <c r="BF3" s="13">
        <v>11.5</v>
      </c>
      <c r="BG3" s="82">
        <v>6</v>
      </c>
    </row>
    <row r="4" spans="1:59" ht="13.7" customHeight="1">
      <c r="A4" s="76">
        <v>2</v>
      </c>
      <c r="B4" s="18">
        <v>14</v>
      </c>
      <c r="C4" s="22"/>
      <c r="D4" s="77"/>
      <c r="E4"/>
      <c r="F4" s="76">
        <v>2</v>
      </c>
      <c r="G4" s="18">
        <v>14</v>
      </c>
      <c r="H4" s="18">
        <v>9.5</v>
      </c>
      <c r="I4" s="77"/>
      <c r="J4"/>
      <c r="K4" s="76">
        <v>2</v>
      </c>
      <c r="L4" s="18">
        <v>14</v>
      </c>
      <c r="M4" s="18">
        <v>9.5</v>
      </c>
      <c r="N4" s="77"/>
      <c r="O4"/>
      <c r="P4" s="76">
        <v>2</v>
      </c>
      <c r="Q4" s="18">
        <v>14</v>
      </c>
      <c r="R4" s="18">
        <v>9</v>
      </c>
      <c r="S4" s="77"/>
      <c r="T4"/>
      <c r="U4" s="76">
        <v>2</v>
      </c>
      <c r="V4" s="18">
        <v>14</v>
      </c>
      <c r="W4" s="18">
        <v>8.5</v>
      </c>
      <c r="X4" s="77"/>
      <c r="Y4"/>
      <c r="Z4" s="76">
        <v>2</v>
      </c>
      <c r="AA4" s="18">
        <v>14</v>
      </c>
      <c r="AB4" s="18">
        <v>8</v>
      </c>
      <c r="AC4" s="77"/>
      <c r="AD4"/>
      <c r="AE4" s="76">
        <v>2</v>
      </c>
      <c r="AF4" s="18">
        <v>15</v>
      </c>
      <c r="AG4" s="18">
        <v>10.5</v>
      </c>
      <c r="AH4" s="83">
        <v>6</v>
      </c>
      <c r="AI4"/>
      <c r="AJ4" s="76">
        <v>2</v>
      </c>
      <c r="AK4" s="18">
        <v>15</v>
      </c>
      <c r="AL4" s="18">
        <v>10</v>
      </c>
      <c r="AM4" s="83">
        <v>5.5</v>
      </c>
      <c r="AN4"/>
      <c r="AO4" s="76">
        <v>2</v>
      </c>
      <c r="AP4" s="18">
        <v>16</v>
      </c>
      <c r="AQ4" s="18">
        <v>11</v>
      </c>
      <c r="AR4" s="83">
        <v>6</v>
      </c>
      <c r="AS4"/>
      <c r="AT4" s="76">
        <v>2</v>
      </c>
      <c r="AU4" s="18">
        <v>16</v>
      </c>
      <c r="AV4" s="18">
        <v>10.5</v>
      </c>
      <c r="AW4" s="83">
        <v>5.5</v>
      </c>
      <c r="AY4" s="76">
        <v>2</v>
      </c>
      <c r="AZ4" s="18">
        <v>16</v>
      </c>
      <c r="BA4" s="18">
        <v>10.5</v>
      </c>
      <c r="BB4" s="83">
        <v>5</v>
      </c>
      <c r="BD4" s="76">
        <v>2</v>
      </c>
      <c r="BE4" s="18">
        <v>16</v>
      </c>
      <c r="BF4" s="18">
        <v>10.5</v>
      </c>
      <c r="BG4" s="83">
        <v>5</v>
      </c>
    </row>
    <row r="5" spans="1:59" ht="13.7" customHeight="1">
      <c r="A5" s="76">
        <v>3</v>
      </c>
      <c r="B5" s="18">
        <v>13</v>
      </c>
      <c r="C5" s="22"/>
      <c r="D5" s="77"/>
      <c r="E5"/>
      <c r="F5" s="76">
        <v>3</v>
      </c>
      <c r="G5" s="18">
        <v>13</v>
      </c>
      <c r="H5" s="18">
        <v>8.5</v>
      </c>
      <c r="I5" s="77"/>
      <c r="J5"/>
      <c r="K5" s="76">
        <v>3</v>
      </c>
      <c r="L5" s="18">
        <v>13</v>
      </c>
      <c r="M5" s="18">
        <v>8.5</v>
      </c>
      <c r="N5" s="77"/>
      <c r="O5"/>
      <c r="P5" s="76">
        <v>3</v>
      </c>
      <c r="Q5" s="18">
        <v>13</v>
      </c>
      <c r="R5" s="18">
        <v>8</v>
      </c>
      <c r="S5" s="77"/>
      <c r="T5"/>
      <c r="U5" s="76">
        <v>3</v>
      </c>
      <c r="V5" s="18">
        <v>13</v>
      </c>
      <c r="W5" s="18">
        <v>7.5</v>
      </c>
      <c r="X5" s="77"/>
      <c r="Y5"/>
      <c r="Z5" s="76">
        <v>3</v>
      </c>
      <c r="AA5" s="18">
        <v>13</v>
      </c>
      <c r="AB5" s="18">
        <v>7</v>
      </c>
      <c r="AC5" s="77"/>
      <c r="AD5"/>
      <c r="AE5" s="76">
        <v>3</v>
      </c>
      <c r="AF5" s="18">
        <v>14</v>
      </c>
      <c r="AG5" s="18">
        <v>9.5</v>
      </c>
      <c r="AH5" s="83">
        <v>5</v>
      </c>
      <c r="AI5"/>
      <c r="AJ5" s="76">
        <v>3</v>
      </c>
      <c r="AK5" s="18">
        <v>14</v>
      </c>
      <c r="AL5" s="18">
        <v>9</v>
      </c>
      <c r="AM5" s="83">
        <v>4.5</v>
      </c>
      <c r="AN5"/>
      <c r="AO5" s="76">
        <v>3</v>
      </c>
      <c r="AP5" s="18">
        <v>15</v>
      </c>
      <c r="AQ5" s="18">
        <v>10</v>
      </c>
      <c r="AR5" s="83">
        <v>5</v>
      </c>
      <c r="AS5"/>
      <c r="AT5" s="76">
        <v>3</v>
      </c>
      <c r="AU5" s="18">
        <v>15</v>
      </c>
      <c r="AV5" s="18">
        <v>9.5</v>
      </c>
      <c r="AW5" s="83">
        <v>4.5</v>
      </c>
      <c r="AY5" s="76">
        <v>3</v>
      </c>
      <c r="AZ5" s="18">
        <v>15</v>
      </c>
      <c r="BA5" s="18">
        <v>9.5</v>
      </c>
      <c r="BB5" s="83">
        <v>4</v>
      </c>
      <c r="BD5" s="76">
        <v>3</v>
      </c>
      <c r="BE5" s="18">
        <v>15</v>
      </c>
      <c r="BF5" s="18">
        <v>9.5</v>
      </c>
      <c r="BG5" s="83">
        <v>4</v>
      </c>
    </row>
    <row r="6" spans="1:59" ht="13.7" customHeight="1">
      <c r="A6" s="76">
        <v>4</v>
      </c>
      <c r="B6" s="18">
        <v>12</v>
      </c>
      <c r="C6" s="22"/>
      <c r="D6" s="77"/>
      <c r="E6"/>
      <c r="F6" s="76">
        <v>4</v>
      </c>
      <c r="G6" s="18">
        <v>12</v>
      </c>
      <c r="H6" s="18">
        <v>7.5</v>
      </c>
      <c r="I6" s="77"/>
      <c r="J6"/>
      <c r="K6" s="76">
        <v>4</v>
      </c>
      <c r="L6" s="18">
        <v>12</v>
      </c>
      <c r="M6" s="18">
        <v>7.5</v>
      </c>
      <c r="N6" s="77"/>
      <c r="O6"/>
      <c r="P6" s="76">
        <v>4</v>
      </c>
      <c r="Q6" s="18">
        <v>12</v>
      </c>
      <c r="R6" s="18">
        <v>7</v>
      </c>
      <c r="S6" s="77"/>
      <c r="T6"/>
      <c r="U6" s="76">
        <v>4</v>
      </c>
      <c r="V6" s="18">
        <v>12</v>
      </c>
      <c r="W6" s="18">
        <v>6.5</v>
      </c>
      <c r="X6" s="77"/>
      <c r="Y6"/>
      <c r="Z6" s="76">
        <v>4</v>
      </c>
      <c r="AA6" s="18">
        <v>12</v>
      </c>
      <c r="AB6" s="18">
        <v>6</v>
      </c>
      <c r="AC6" s="77"/>
      <c r="AD6"/>
      <c r="AE6" s="76">
        <v>4</v>
      </c>
      <c r="AF6" s="18">
        <v>13</v>
      </c>
      <c r="AG6" s="18">
        <v>8.5</v>
      </c>
      <c r="AH6" s="83">
        <v>4</v>
      </c>
      <c r="AI6"/>
      <c r="AJ6" s="76">
        <v>4</v>
      </c>
      <c r="AK6" s="18">
        <v>13</v>
      </c>
      <c r="AL6" s="18">
        <v>8</v>
      </c>
      <c r="AM6" s="83">
        <v>3.5</v>
      </c>
      <c r="AN6"/>
      <c r="AO6" s="76">
        <v>4</v>
      </c>
      <c r="AP6" s="18">
        <v>14</v>
      </c>
      <c r="AQ6" s="18">
        <v>9</v>
      </c>
      <c r="AR6" s="83">
        <v>4</v>
      </c>
      <c r="AS6"/>
      <c r="AT6" s="76">
        <v>4</v>
      </c>
      <c r="AU6" s="18">
        <v>14</v>
      </c>
      <c r="AV6" s="18">
        <v>8.5</v>
      </c>
      <c r="AW6" s="83">
        <v>3.5</v>
      </c>
      <c r="AY6" s="76">
        <v>4</v>
      </c>
      <c r="AZ6" s="18">
        <v>14</v>
      </c>
      <c r="BA6" s="18">
        <v>8.5</v>
      </c>
      <c r="BB6" s="83">
        <v>3</v>
      </c>
      <c r="BD6" s="76">
        <v>4</v>
      </c>
      <c r="BE6" s="18">
        <v>14</v>
      </c>
      <c r="BF6" s="18">
        <v>8.5</v>
      </c>
      <c r="BG6" s="83">
        <v>3</v>
      </c>
    </row>
    <row r="7" spans="1:59" ht="13.7" customHeight="1">
      <c r="A7" s="76">
        <v>5</v>
      </c>
      <c r="B7" s="18">
        <v>11</v>
      </c>
      <c r="C7" s="22"/>
      <c r="D7" s="77"/>
      <c r="E7"/>
      <c r="F7" s="76">
        <v>5</v>
      </c>
      <c r="G7" s="18">
        <v>11</v>
      </c>
      <c r="H7" s="18">
        <v>6.5</v>
      </c>
      <c r="I7" s="77"/>
      <c r="J7"/>
      <c r="K7" s="76">
        <v>5</v>
      </c>
      <c r="L7" s="18">
        <v>11</v>
      </c>
      <c r="M7" s="18">
        <v>6.5</v>
      </c>
      <c r="N7" s="77"/>
      <c r="O7"/>
      <c r="P7" s="76">
        <v>5</v>
      </c>
      <c r="Q7" s="18">
        <v>11</v>
      </c>
      <c r="R7" s="18">
        <v>6</v>
      </c>
      <c r="S7" s="77"/>
      <c r="T7"/>
      <c r="U7" s="76">
        <v>5</v>
      </c>
      <c r="V7" s="18">
        <v>11</v>
      </c>
      <c r="W7" s="18">
        <v>5.5</v>
      </c>
      <c r="X7" s="77"/>
      <c r="Y7"/>
      <c r="Z7" s="76">
        <v>5</v>
      </c>
      <c r="AA7" s="18">
        <v>11</v>
      </c>
      <c r="AB7" s="18">
        <v>5</v>
      </c>
      <c r="AC7" s="77"/>
      <c r="AD7"/>
      <c r="AE7" s="76">
        <v>5</v>
      </c>
      <c r="AF7" s="18">
        <v>12</v>
      </c>
      <c r="AG7" s="18">
        <v>7.5</v>
      </c>
      <c r="AH7" s="83">
        <v>3</v>
      </c>
      <c r="AI7"/>
      <c r="AJ7" s="76">
        <v>5</v>
      </c>
      <c r="AK7" s="18">
        <v>12</v>
      </c>
      <c r="AL7" s="18">
        <v>7</v>
      </c>
      <c r="AM7" s="83">
        <v>2.5</v>
      </c>
      <c r="AN7"/>
      <c r="AO7" s="76">
        <v>5</v>
      </c>
      <c r="AP7" s="18">
        <v>13</v>
      </c>
      <c r="AQ7" s="18">
        <v>8</v>
      </c>
      <c r="AR7" s="83">
        <v>3</v>
      </c>
      <c r="AS7"/>
      <c r="AT7" s="76">
        <v>5</v>
      </c>
      <c r="AU7" s="18">
        <v>13</v>
      </c>
      <c r="AV7" s="18">
        <v>7.5</v>
      </c>
      <c r="AW7" s="83">
        <v>2.5</v>
      </c>
      <c r="AY7" s="76">
        <v>5</v>
      </c>
      <c r="AZ7" s="18">
        <v>13</v>
      </c>
      <c r="BA7" s="18">
        <v>7.5</v>
      </c>
      <c r="BB7" s="83">
        <v>2</v>
      </c>
      <c r="BD7" s="76">
        <v>5</v>
      </c>
      <c r="BE7" s="18">
        <v>13</v>
      </c>
      <c r="BF7" s="18">
        <v>7.5</v>
      </c>
      <c r="BG7" s="83">
        <v>2</v>
      </c>
    </row>
    <row r="8" spans="1:59" ht="13.7" customHeight="1">
      <c r="A8" s="76">
        <v>6</v>
      </c>
      <c r="B8" s="18">
        <v>10.5</v>
      </c>
      <c r="C8" s="22"/>
      <c r="D8" s="77"/>
      <c r="E8"/>
      <c r="F8" s="76">
        <v>6</v>
      </c>
      <c r="G8" s="18">
        <v>10.5</v>
      </c>
      <c r="H8" s="18">
        <v>6</v>
      </c>
      <c r="I8" s="77"/>
      <c r="J8"/>
      <c r="K8" s="76">
        <v>6</v>
      </c>
      <c r="L8" s="18">
        <v>10.5</v>
      </c>
      <c r="M8" s="18">
        <v>6</v>
      </c>
      <c r="N8" s="77"/>
      <c r="O8"/>
      <c r="P8" s="76">
        <v>6</v>
      </c>
      <c r="Q8" s="18">
        <v>10.5</v>
      </c>
      <c r="R8" s="18">
        <v>5.5</v>
      </c>
      <c r="S8" s="77"/>
      <c r="T8"/>
      <c r="U8" s="76">
        <v>6</v>
      </c>
      <c r="V8" s="18">
        <v>10.5</v>
      </c>
      <c r="W8" s="18">
        <v>5</v>
      </c>
      <c r="X8" s="77"/>
      <c r="Y8"/>
      <c r="Z8" s="76">
        <v>6</v>
      </c>
      <c r="AA8" s="18">
        <v>10.5</v>
      </c>
      <c r="AB8" s="18">
        <v>4.5</v>
      </c>
      <c r="AC8" s="77"/>
      <c r="AD8"/>
      <c r="AE8" s="76">
        <v>6</v>
      </c>
      <c r="AF8" s="18">
        <v>11.5</v>
      </c>
      <c r="AG8" s="18">
        <v>7</v>
      </c>
      <c r="AH8" s="83">
        <v>2.5</v>
      </c>
      <c r="AI8"/>
      <c r="AJ8" s="76">
        <v>6</v>
      </c>
      <c r="AK8" s="18">
        <v>11.5</v>
      </c>
      <c r="AL8" s="18">
        <v>6.5</v>
      </c>
      <c r="AM8" s="83">
        <v>2</v>
      </c>
      <c r="AN8"/>
      <c r="AO8" s="76">
        <v>6</v>
      </c>
      <c r="AP8" s="18">
        <v>12.5</v>
      </c>
      <c r="AQ8" s="18">
        <v>7.5</v>
      </c>
      <c r="AR8" s="83">
        <v>2.5</v>
      </c>
      <c r="AS8"/>
      <c r="AT8" s="76">
        <v>6</v>
      </c>
      <c r="AU8" s="18">
        <v>12.5</v>
      </c>
      <c r="AV8" s="18">
        <v>7</v>
      </c>
      <c r="AW8" s="83">
        <v>2</v>
      </c>
      <c r="AY8" s="76">
        <v>6</v>
      </c>
      <c r="AZ8" s="18">
        <v>12.5</v>
      </c>
      <c r="BA8" s="18">
        <v>7</v>
      </c>
      <c r="BB8" s="83">
        <v>1.5</v>
      </c>
      <c r="BD8" s="76">
        <v>6</v>
      </c>
      <c r="BE8" s="18">
        <v>12.5</v>
      </c>
      <c r="BF8" s="18">
        <v>7</v>
      </c>
      <c r="BG8" s="83">
        <v>1.5</v>
      </c>
    </row>
    <row r="9" spans="1:59" ht="13.7" customHeight="1" thickBot="1">
      <c r="A9" s="76">
        <v>7</v>
      </c>
      <c r="B9" s="18">
        <v>10</v>
      </c>
      <c r="C9" s="22"/>
      <c r="D9" s="77"/>
      <c r="E9"/>
      <c r="F9" s="78">
        <v>7</v>
      </c>
      <c r="G9" s="26">
        <v>10</v>
      </c>
      <c r="H9" s="26">
        <v>5.5</v>
      </c>
      <c r="I9" s="79"/>
      <c r="J9"/>
      <c r="K9" s="76">
        <v>7</v>
      </c>
      <c r="L9" s="18">
        <v>10</v>
      </c>
      <c r="M9" s="18">
        <v>5.5</v>
      </c>
      <c r="N9" s="77"/>
      <c r="O9"/>
      <c r="P9" s="76">
        <v>7</v>
      </c>
      <c r="Q9" s="18">
        <v>10</v>
      </c>
      <c r="R9" s="18">
        <v>5</v>
      </c>
      <c r="S9" s="77"/>
      <c r="T9"/>
      <c r="U9" s="76">
        <v>7</v>
      </c>
      <c r="V9" s="18">
        <v>10</v>
      </c>
      <c r="W9" s="18">
        <v>4.5</v>
      </c>
      <c r="X9" s="77"/>
      <c r="Y9"/>
      <c r="Z9" s="76">
        <v>7</v>
      </c>
      <c r="AA9" s="18">
        <v>10</v>
      </c>
      <c r="AB9" s="18">
        <v>4</v>
      </c>
      <c r="AC9" s="77"/>
      <c r="AD9"/>
      <c r="AE9" s="76">
        <v>7</v>
      </c>
      <c r="AF9" s="18">
        <v>11</v>
      </c>
      <c r="AG9" s="18">
        <v>6.5</v>
      </c>
      <c r="AH9" s="83">
        <v>2</v>
      </c>
      <c r="AI9"/>
      <c r="AJ9" s="76">
        <v>7</v>
      </c>
      <c r="AK9" s="18">
        <v>11</v>
      </c>
      <c r="AL9" s="18">
        <v>6</v>
      </c>
      <c r="AM9" s="83">
        <v>1.5</v>
      </c>
      <c r="AN9"/>
      <c r="AO9" s="76">
        <v>7</v>
      </c>
      <c r="AP9" s="18">
        <v>12</v>
      </c>
      <c r="AQ9" s="18">
        <v>7</v>
      </c>
      <c r="AR9" s="83">
        <v>2</v>
      </c>
      <c r="AS9"/>
      <c r="AT9" s="76">
        <v>7</v>
      </c>
      <c r="AU9" s="18">
        <v>12</v>
      </c>
      <c r="AV9" s="18">
        <v>6.5</v>
      </c>
      <c r="AW9" s="83">
        <v>1.5</v>
      </c>
      <c r="AY9" s="76">
        <v>7</v>
      </c>
      <c r="AZ9" s="18">
        <v>12</v>
      </c>
      <c r="BA9" s="18">
        <v>6.5</v>
      </c>
      <c r="BB9" s="83">
        <v>1</v>
      </c>
      <c r="BD9" s="76">
        <v>7</v>
      </c>
      <c r="BE9" s="18">
        <v>12</v>
      </c>
      <c r="BF9" s="18">
        <v>6.5</v>
      </c>
      <c r="BG9" s="83">
        <v>1</v>
      </c>
    </row>
    <row r="10" spans="1:59" ht="13.7" customHeight="1" thickBot="1">
      <c r="A10" s="76">
        <v>8</v>
      </c>
      <c r="B10" s="18">
        <v>9.5</v>
      </c>
      <c r="C10" s="22"/>
      <c r="D10" s="77"/>
      <c r="E10"/>
      <c r="F10"/>
      <c r="G10"/>
      <c r="H10"/>
      <c r="I10"/>
      <c r="J10"/>
      <c r="K10" s="78">
        <v>8</v>
      </c>
      <c r="L10" s="26">
        <v>9.5</v>
      </c>
      <c r="M10" s="26">
        <v>5</v>
      </c>
      <c r="N10" s="79"/>
      <c r="O10"/>
      <c r="P10" s="76">
        <v>8</v>
      </c>
      <c r="Q10" s="18">
        <v>9.5</v>
      </c>
      <c r="R10" s="18">
        <v>4.5</v>
      </c>
      <c r="S10" s="77"/>
      <c r="T10"/>
      <c r="U10" s="76">
        <v>8</v>
      </c>
      <c r="V10" s="18">
        <v>9.5</v>
      </c>
      <c r="W10" s="18">
        <v>4</v>
      </c>
      <c r="X10" s="77"/>
      <c r="Y10"/>
      <c r="Z10" s="76">
        <v>8</v>
      </c>
      <c r="AA10" s="18">
        <v>9.5</v>
      </c>
      <c r="AB10" s="18">
        <v>3.5</v>
      </c>
      <c r="AC10" s="77"/>
      <c r="AD10"/>
      <c r="AE10" s="78">
        <v>8</v>
      </c>
      <c r="AF10" s="26">
        <v>10.5</v>
      </c>
      <c r="AG10" s="26">
        <v>6</v>
      </c>
      <c r="AH10" s="84">
        <v>1.5</v>
      </c>
      <c r="AI10"/>
      <c r="AJ10" s="76">
        <v>8</v>
      </c>
      <c r="AK10" s="18">
        <v>10.5</v>
      </c>
      <c r="AL10" s="18">
        <v>5.5</v>
      </c>
      <c r="AM10" s="83">
        <v>1</v>
      </c>
      <c r="AN10"/>
      <c r="AO10" s="76">
        <v>8</v>
      </c>
      <c r="AP10" s="18">
        <v>11.5</v>
      </c>
      <c r="AQ10" s="18">
        <v>6.5</v>
      </c>
      <c r="AR10" s="83">
        <v>1.5</v>
      </c>
      <c r="AS10"/>
      <c r="AT10" s="76">
        <v>8</v>
      </c>
      <c r="AU10" s="18">
        <v>11.5</v>
      </c>
      <c r="AV10" s="18">
        <v>6</v>
      </c>
      <c r="AW10" s="83">
        <v>1</v>
      </c>
      <c r="AY10" s="76">
        <v>8</v>
      </c>
      <c r="AZ10" s="18">
        <v>11.5</v>
      </c>
      <c r="BA10" s="18">
        <v>6</v>
      </c>
      <c r="BB10" s="83">
        <v>0.5</v>
      </c>
      <c r="BD10" s="76">
        <v>8</v>
      </c>
      <c r="BE10" s="18">
        <v>11.5</v>
      </c>
      <c r="BF10" s="18">
        <v>6</v>
      </c>
      <c r="BG10" s="83">
        <v>0.5</v>
      </c>
    </row>
    <row r="11" spans="1:59" ht="13.7" customHeight="1" thickBot="1">
      <c r="A11" s="76">
        <v>9</v>
      </c>
      <c r="B11" s="18">
        <v>9</v>
      </c>
      <c r="C11" s="22"/>
      <c r="D11" s="77"/>
      <c r="E11"/>
      <c r="F11"/>
      <c r="G11"/>
      <c r="H11"/>
      <c r="I11"/>
      <c r="J11"/>
      <c r="K11"/>
      <c r="L11"/>
      <c r="M11"/>
      <c r="P11" s="78">
        <v>9</v>
      </c>
      <c r="Q11" s="26">
        <v>9</v>
      </c>
      <c r="R11" s="26">
        <v>4</v>
      </c>
      <c r="S11" s="79"/>
      <c r="T11"/>
      <c r="U11" s="76">
        <v>9</v>
      </c>
      <c r="V11" s="18">
        <v>9</v>
      </c>
      <c r="W11" s="18">
        <v>3.5</v>
      </c>
      <c r="X11" s="77"/>
      <c r="Y11"/>
      <c r="Z11" s="76">
        <v>9</v>
      </c>
      <c r="AA11" s="18">
        <v>9</v>
      </c>
      <c r="AB11" s="18">
        <v>3</v>
      </c>
      <c r="AC11" s="77"/>
      <c r="AD11"/>
      <c r="AE11" s="73"/>
      <c r="AF11" s="73"/>
      <c r="AG11" s="73"/>
      <c r="AH11" s="73"/>
      <c r="AI11"/>
      <c r="AJ11" s="78">
        <v>9</v>
      </c>
      <c r="AK11" s="26">
        <v>10</v>
      </c>
      <c r="AL11" s="26"/>
      <c r="AM11" s="84"/>
      <c r="AN11"/>
      <c r="AO11" s="78">
        <v>9</v>
      </c>
      <c r="AP11" s="26">
        <v>11</v>
      </c>
      <c r="AQ11" s="26">
        <v>6</v>
      </c>
      <c r="AR11" s="84">
        <v>1</v>
      </c>
      <c r="AS11"/>
      <c r="AT11" s="76">
        <v>9</v>
      </c>
      <c r="AU11" s="18">
        <v>11</v>
      </c>
      <c r="AV11" s="18">
        <v>5.5</v>
      </c>
      <c r="AW11" s="83">
        <v>0.5</v>
      </c>
      <c r="AY11" s="76">
        <v>9</v>
      </c>
      <c r="AZ11" s="18">
        <v>11</v>
      </c>
      <c r="BA11" s="18">
        <v>5.5</v>
      </c>
      <c r="BB11" s="83">
        <v>0</v>
      </c>
      <c r="BD11" s="76">
        <v>9</v>
      </c>
      <c r="BE11" s="18">
        <v>11</v>
      </c>
      <c r="BF11" s="18">
        <v>5.5</v>
      </c>
      <c r="BG11" s="83">
        <v>0</v>
      </c>
    </row>
    <row r="12" spans="1:59" ht="13.7" customHeight="1" thickBot="1">
      <c r="A12" s="76">
        <v>10</v>
      </c>
      <c r="B12" s="18">
        <v>8.5</v>
      </c>
      <c r="C12" s="22"/>
      <c r="D12" s="77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78">
        <v>10</v>
      </c>
      <c r="V12" s="26">
        <v>8.5</v>
      </c>
      <c r="W12" s="26">
        <v>3</v>
      </c>
      <c r="X12" s="79"/>
      <c r="Y12"/>
      <c r="Z12" s="76">
        <v>10</v>
      </c>
      <c r="AA12" s="18">
        <v>8.5</v>
      </c>
      <c r="AB12" s="18">
        <v>2.5</v>
      </c>
      <c r="AC12" s="77"/>
      <c r="AD12"/>
      <c r="AI12"/>
      <c r="AN12"/>
      <c r="AS12"/>
      <c r="AT12" s="78">
        <v>10</v>
      </c>
      <c r="AU12" s="26">
        <v>10.5</v>
      </c>
      <c r="AV12" s="26"/>
      <c r="AW12" s="84"/>
      <c r="AY12" s="78">
        <v>10</v>
      </c>
      <c r="AZ12" s="26">
        <v>10.5</v>
      </c>
      <c r="BA12" s="26">
        <v>5</v>
      </c>
      <c r="BB12" s="84">
        <v>0</v>
      </c>
      <c r="BC12"/>
      <c r="BD12" s="78">
        <v>10</v>
      </c>
      <c r="BE12" s="26">
        <v>10.5</v>
      </c>
      <c r="BF12" s="26">
        <v>5</v>
      </c>
      <c r="BG12" s="84">
        <v>0</v>
      </c>
    </row>
    <row r="13" spans="1:59" ht="13.7" customHeight="1" thickBot="1">
      <c r="A13" s="76">
        <v>11</v>
      </c>
      <c r="B13" s="18">
        <v>8</v>
      </c>
      <c r="C13" s="22"/>
      <c r="D13" s="77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 s="109"/>
      <c r="W13"/>
      <c r="X13"/>
      <c r="Y13"/>
      <c r="Z13" s="78">
        <v>11</v>
      </c>
      <c r="AA13" s="26">
        <v>8</v>
      </c>
      <c r="AB13" s="26"/>
      <c r="AC13" s="79"/>
      <c r="AH13"/>
      <c r="AI13"/>
      <c r="AJ13"/>
      <c r="AK13"/>
      <c r="AL13"/>
      <c r="AM13"/>
      <c r="AR13"/>
      <c r="AX13" s="1"/>
      <c r="AY13" s="1"/>
      <c r="AZ13" s="1"/>
      <c r="BA13" s="1"/>
      <c r="BB13"/>
      <c r="BC13"/>
      <c r="BD13" s="110">
        <v>11</v>
      </c>
      <c r="BE13" s="109">
        <v>10</v>
      </c>
      <c r="BF13" s="109">
        <v>4.5</v>
      </c>
    </row>
    <row r="14" spans="1:59" ht="13.7" customHeight="1" thickBot="1">
      <c r="A14" s="78">
        <v>12</v>
      </c>
      <c r="B14" s="26">
        <v>7.5</v>
      </c>
      <c r="C14" s="27"/>
      <c r="D14" s="79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AC14"/>
      <c r="AH14"/>
      <c r="AI14"/>
      <c r="AJ14"/>
      <c r="AK14"/>
      <c r="AL14"/>
      <c r="AM14"/>
      <c r="AR14"/>
      <c r="AS14"/>
      <c r="AT14"/>
      <c r="AU14"/>
      <c r="AV14"/>
      <c r="AX14"/>
      <c r="AY14"/>
      <c r="AZ14"/>
      <c r="BB14"/>
      <c r="BC14"/>
      <c r="BD14"/>
      <c r="BE14"/>
      <c r="BF14"/>
    </row>
    <row r="15" spans="1:59" s="2" customFormat="1" ht="13.7" customHeight="1" thickBot="1"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AC15"/>
      <c r="AH15"/>
      <c r="AI15"/>
      <c r="AJ15"/>
      <c r="AK15"/>
      <c r="AL15"/>
      <c r="AM15"/>
      <c r="AR15"/>
      <c r="AS15"/>
      <c r="AT15"/>
      <c r="AU15"/>
      <c r="AV15"/>
      <c r="AX15"/>
      <c r="AY15"/>
      <c r="AZ15"/>
      <c r="BB15"/>
      <c r="BC15"/>
      <c r="BD15"/>
      <c r="BE15"/>
      <c r="BF15"/>
    </row>
    <row r="16" spans="1:59" ht="13.7" customHeight="1" thickBot="1">
      <c r="A16" s="145" t="s">
        <v>14</v>
      </c>
      <c r="B16" s="146"/>
      <c r="C16" s="146"/>
      <c r="D16" s="146"/>
      <c r="E16" s="146"/>
      <c r="F16" s="146"/>
      <c r="G16" s="147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AC16"/>
      <c r="AH16"/>
      <c r="AI16"/>
      <c r="AJ16"/>
      <c r="AK16"/>
      <c r="AL16"/>
      <c r="AM16"/>
      <c r="AR16"/>
      <c r="AS16"/>
      <c r="AT16"/>
      <c r="AU16"/>
      <c r="AV16"/>
      <c r="AX16"/>
      <c r="AY16"/>
      <c r="AZ16"/>
      <c r="BB16"/>
      <c r="BC16"/>
      <c r="BD16"/>
      <c r="BE16"/>
      <c r="BF16"/>
    </row>
    <row r="17" spans="1:58" ht="13.7" customHeight="1">
      <c r="A17" s="64">
        <v>1</v>
      </c>
      <c r="B17" s="65">
        <v>2</v>
      </c>
      <c r="C17" s="65">
        <v>3</v>
      </c>
      <c r="D17" s="65">
        <v>4</v>
      </c>
      <c r="E17" s="65">
        <v>5</v>
      </c>
      <c r="F17" s="65">
        <v>6</v>
      </c>
      <c r="G17" s="65">
        <v>7</v>
      </c>
      <c r="H17" s="65">
        <v>8</v>
      </c>
      <c r="I17" s="65">
        <v>9</v>
      </c>
      <c r="J17" s="65">
        <v>10</v>
      </c>
      <c r="K17" s="65">
        <v>11</v>
      </c>
      <c r="L17" s="65">
        <v>12</v>
      </c>
      <c r="M17" s="65">
        <v>13</v>
      </c>
      <c r="N17" s="65">
        <v>14</v>
      </c>
      <c r="O17" s="65">
        <v>15</v>
      </c>
      <c r="P17" s="65">
        <v>16</v>
      </c>
      <c r="Q17" s="65">
        <v>17</v>
      </c>
      <c r="R17" s="65">
        <v>18</v>
      </c>
      <c r="S17" s="65">
        <v>19</v>
      </c>
      <c r="T17" s="65">
        <v>20</v>
      </c>
      <c r="U17" s="65">
        <v>21</v>
      </c>
      <c r="V17" s="65">
        <v>22</v>
      </c>
      <c r="W17" s="65">
        <v>23</v>
      </c>
      <c r="X17" s="65">
        <v>24</v>
      </c>
      <c r="Y17" s="65">
        <v>25</v>
      </c>
      <c r="Z17" s="65">
        <v>26</v>
      </c>
      <c r="AA17" s="65">
        <v>27</v>
      </c>
      <c r="AB17" s="65">
        <v>28</v>
      </c>
      <c r="AC17" s="65">
        <v>29</v>
      </c>
      <c r="AD17" s="66">
        <v>30</v>
      </c>
      <c r="AE17" s="2">
        <v>31</v>
      </c>
      <c r="AF17" s="2">
        <v>32</v>
      </c>
      <c r="AG17" s="2">
        <v>33</v>
      </c>
      <c r="AH17" s="2">
        <v>34</v>
      </c>
      <c r="AI17" s="2">
        <v>35</v>
      </c>
      <c r="BC17"/>
      <c r="BD17"/>
      <c r="BE17"/>
      <c r="BF17"/>
    </row>
    <row r="18" spans="1:58" ht="13.7" customHeight="1" thickBot="1">
      <c r="A18" s="67">
        <v>1</v>
      </c>
      <c r="B18" s="27">
        <v>1</v>
      </c>
      <c r="C18" s="27">
        <v>1</v>
      </c>
      <c r="D18" s="68">
        <v>1</v>
      </c>
      <c r="E18" s="68">
        <v>1</v>
      </c>
      <c r="F18" s="68">
        <v>1</v>
      </c>
      <c r="G18" s="68">
        <v>1</v>
      </c>
      <c r="H18" s="68">
        <v>1</v>
      </c>
      <c r="I18" s="68">
        <v>1</v>
      </c>
      <c r="J18" s="68">
        <v>1</v>
      </c>
      <c r="K18" s="68">
        <v>1</v>
      </c>
      <c r="L18" s="68">
        <v>1</v>
      </c>
      <c r="M18" s="68">
        <v>6</v>
      </c>
      <c r="N18" s="68">
        <v>6</v>
      </c>
      <c r="O18" s="68">
        <v>11</v>
      </c>
      <c r="P18" s="68">
        <v>11</v>
      </c>
      <c r="Q18" s="68">
        <v>16</v>
      </c>
      <c r="R18" s="68">
        <v>16</v>
      </c>
      <c r="S18" s="68">
        <v>21</v>
      </c>
      <c r="T18" s="68">
        <v>21</v>
      </c>
      <c r="U18" s="68">
        <v>26</v>
      </c>
      <c r="V18" s="68">
        <v>26</v>
      </c>
      <c r="W18" s="68">
        <v>31</v>
      </c>
      <c r="X18" s="68">
        <v>31</v>
      </c>
      <c r="Y18" s="68">
        <v>36</v>
      </c>
      <c r="Z18" s="27">
        <v>41</v>
      </c>
      <c r="AA18" s="27">
        <v>41</v>
      </c>
      <c r="AB18" s="27">
        <v>46</v>
      </c>
      <c r="AC18" s="68">
        <v>51</v>
      </c>
      <c r="AD18" s="69">
        <v>51</v>
      </c>
      <c r="AE18" s="2">
        <v>56</v>
      </c>
      <c r="AF18" s="2">
        <v>56</v>
      </c>
      <c r="AG18" s="2">
        <v>56</v>
      </c>
      <c r="AH18" s="135">
        <v>56</v>
      </c>
      <c r="AI18" s="135">
        <v>56</v>
      </c>
      <c r="AJ18"/>
      <c r="AK18"/>
      <c r="AL18"/>
      <c r="AM18"/>
      <c r="AR18"/>
      <c r="AS18"/>
      <c r="AT18"/>
      <c r="AU18"/>
      <c r="AV18"/>
      <c r="AX18"/>
      <c r="AY18"/>
      <c r="AZ18"/>
      <c r="BB18"/>
      <c r="BC18"/>
      <c r="BD18"/>
      <c r="BE18"/>
      <c r="BF18"/>
    </row>
    <row r="19" spans="1:58" ht="13.7" customHeight="1" thickBo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R19"/>
      <c r="S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R19"/>
      <c r="AS19"/>
      <c r="AT19"/>
    </row>
    <row r="20" spans="1:58" ht="13.7" customHeight="1" thickBot="1">
      <c r="A20" s="148" t="s">
        <v>15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58" ht="13.7" customHeight="1" thickBot="1">
      <c r="A21" s="3"/>
      <c r="B21" s="149" t="s">
        <v>16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4" t="s">
        <v>17</v>
      </c>
      <c r="N21" s="5" t="s">
        <v>18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58" ht="13.7" customHeight="1" thickBot="1">
      <c r="A22" s="6"/>
      <c r="B22" s="7" t="s">
        <v>19</v>
      </c>
      <c r="C22" s="8" t="s">
        <v>20</v>
      </c>
      <c r="D22" s="8" t="s">
        <v>21</v>
      </c>
      <c r="E22" s="8" t="s">
        <v>22</v>
      </c>
      <c r="F22" s="8" t="s">
        <v>23</v>
      </c>
      <c r="G22" s="8" t="s">
        <v>24</v>
      </c>
      <c r="H22" s="8" t="s">
        <v>25</v>
      </c>
      <c r="I22" s="8" t="s">
        <v>26</v>
      </c>
      <c r="J22" s="8" t="s">
        <v>27</v>
      </c>
      <c r="K22" s="8" t="s">
        <v>28</v>
      </c>
      <c r="L22" s="9" t="s">
        <v>29</v>
      </c>
      <c r="M22" s="10"/>
      <c r="N22" s="10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58" ht="13.7" customHeight="1">
      <c r="A23" s="11">
        <v>1</v>
      </c>
      <c r="B23" s="12">
        <v>1.3</v>
      </c>
      <c r="C23" s="13">
        <v>1.3</v>
      </c>
      <c r="D23" s="13">
        <v>1.2</v>
      </c>
      <c r="E23" s="13">
        <v>1.2</v>
      </c>
      <c r="F23" s="13">
        <v>1.2</v>
      </c>
      <c r="G23" s="13">
        <v>1.1000000000000001</v>
      </c>
      <c r="H23" s="13">
        <v>1</v>
      </c>
      <c r="I23" s="13">
        <v>0.9</v>
      </c>
      <c r="J23" s="13">
        <v>0.8</v>
      </c>
      <c r="K23" s="13">
        <v>0.7</v>
      </c>
      <c r="L23" s="14">
        <v>0.7</v>
      </c>
      <c r="M23" s="11">
        <v>0.7</v>
      </c>
      <c r="N23" s="15">
        <v>0.5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58" ht="13.7" customHeight="1">
      <c r="A24" s="16">
        <v>2</v>
      </c>
      <c r="B24" s="17">
        <f t="shared" ref="B24:K24" si="0">B23+C23</f>
        <v>2.6</v>
      </c>
      <c r="C24" s="18">
        <f t="shared" si="0"/>
        <v>2.5</v>
      </c>
      <c r="D24" s="18">
        <f t="shared" si="0"/>
        <v>2.4</v>
      </c>
      <c r="E24" s="18">
        <f t="shared" si="0"/>
        <v>2.4</v>
      </c>
      <c r="F24" s="18">
        <f t="shared" si="0"/>
        <v>2.2999999999999998</v>
      </c>
      <c r="G24" s="18">
        <f t="shared" si="0"/>
        <v>2.1</v>
      </c>
      <c r="H24" s="18">
        <f t="shared" si="0"/>
        <v>1.9</v>
      </c>
      <c r="I24" s="18">
        <f t="shared" si="0"/>
        <v>1.7000000000000002</v>
      </c>
      <c r="J24" s="18">
        <f t="shared" si="0"/>
        <v>1.5</v>
      </c>
      <c r="K24" s="18">
        <f t="shared" si="0"/>
        <v>1.4</v>
      </c>
      <c r="L24" s="19"/>
      <c r="M24" s="16">
        <v>1.4</v>
      </c>
      <c r="N24" s="20">
        <v>1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58" ht="13.7" customHeight="1">
      <c r="A25" s="16">
        <v>3</v>
      </c>
      <c r="B25" s="17">
        <f t="shared" ref="B25:J25" si="1">B24+D23</f>
        <v>3.8</v>
      </c>
      <c r="C25" s="18">
        <f t="shared" si="1"/>
        <v>3.7</v>
      </c>
      <c r="D25" s="18">
        <f t="shared" si="1"/>
        <v>3.5999999999999996</v>
      </c>
      <c r="E25" s="18">
        <f t="shared" si="1"/>
        <v>3.5</v>
      </c>
      <c r="F25" s="18">
        <f t="shared" si="1"/>
        <v>3.3</v>
      </c>
      <c r="G25" s="18">
        <f t="shared" si="1"/>
        <v>3</v>
      </c>
      <c r="H25" s="18">
        <f t="shared" si="1"/>
        <v>2.7</v>
      </c>
      <c r="I25" s="18">
        <f t="shared" si="1"/>
        <v>2.4000000000000004</v>
      </c>
      <c r="J25" s="18">
        <f t="shared" si="1"/>
        <v>2.2000000000000002</v>
      </c>
      <c r="K25" s="18"/>
      <c r="L25" s="19"/>
      <c r="M25" s="16">
        <v>2.1</v>
      </c>
      <c r="N25" s="20">
        <v>1.5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58" ht="13.7" customHeight="1">
      <c r="A26" s="16">
        <v>4</v>
      </c>
      <c r="B26" s="17">
        <f t="shared" ref="B26:I26" si="2">B25+E23</f>
        <v>5</v>
      </c>
      <c r="C26" s="18">
        <f t="shared" si="2"/>
        <v>4.9000000000000004</v>
      </c>
      <c r="D26" s="18">
        <f t="shared" si="2"/>
        <v>4.6999999999999993</v>
      </c>
      <c r="E26" s="18">
        <f t="shared" si="2"/>
        <v>4.5</v>
      </c>
      <c r="F26" s="18">
        <f t="shared" si="2"/>
        <v>4.2</v>
      </c>
      <c r="G26" s="18">
        <f t="shared" si="2"/>
        <v>3.8</v>
      </c>
      <c r="H26" s="18">
        <f t="shared" si="2"/>
        <v>3.4000000000000004</v>
      </c>
      <c r="I26" s="18">
        <f t="shared" si="2"/>
        <v>3.1000000000000005</v>
      </c>
      <c r="J26" s="18"/>
      <c r="K26" s="18"/>
      <c r="L26" s="19"/>
      <c r="M26" s="16">
        <v>2.8</v>
      </c>
      <c r="N26" s="20">
        <v>2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58" ht="13.7" customHeight="1">
      <c r="A27" s="16">
        <v>5</v>
      </c>
      <c r="B27" s="17">
        <f t="shared" ref="B27:H27" si="3">B26+F23</f>
        <v>6.2</v>
      </c>
      <c r="C27" s="18">
        <f t="shared" si="3"/>
        <v>6</v>
      </c>
      <c r="D27" s="18">
        <f t="shared" si="3"/>
        <v>5.6999999999999993</v>
      </c>
      <c r="E27" s="18">
        <f t="shared" si="3"/>
        <v>5.4</v>
      </c>
      <c r="F27" s="18">
        <f t="shared" si="3"/>
        <v>5</v>
      </c>
      <c r="G27" s="18">
        <f t="shared" si="3"/>
        <v>4.5</v>
      </c>
      <c r="H27" s="18">
        <f t="shared" si="3"/>
        <v>4.1000000000000005</v>
      </c>
      <c r="I27" s="18"/>
      <c r="J27" s="18"/>
      <c r="K27" s="18"/>
      <c r="L27" s="19"/>
      <c r="M27" s="16">
        <v>3.5</v>
      </c>
      <c r="N27" s="20">
        <v>2.5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58" ht="13.7" customHeight="1">
      <c r="A28" s="16">
        <v>6</v>
      </c>
      <c r="B28" s="17">
        <f t="shared" ref="B28:G28" si="4">B27+G23</f>
        <v>7.3000000000000007</v>
      </c>
      <c r="C28" s="18">
        <f t="shared" si="4"/>
        <v>7</v>
      </c>
      <c r="D28" s="18">
        <f t="shared" si="4"/>
        <v>6.6</v>
      </c>
      <c r="E28" s="18">
        <f t="shared" si="4"/>
        <v>6.2</v>
      </c>
      <c r="F28" s="18">
        <f t="shared" si="4"/>
        <v>5.7</v>
      </c>
      <c r="G28" s="18">
        <f t="shared" si="4"/>
        <v>5.2</v>
      </c>
      <c r="H28" s="18"/>
      <c r="I28" s="18"/>
      <c r="J28" s="18"/>
      <c r="K28" s="18"/>
      <c r="L28" s="19"/>
      <c r="M28" s="16">
        <v>4.2</v>
      </c>
      <c r="N28" s="20">
        <v>3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58" ht="13.7" customHeight="1">
      <c r="A29" s="16">
        <v>7</v>
      </c>
      <c r="B29" s="17">
        <f>B28+H23</f>
        <v>8.3000000000000007</v>
      </c>
      <c r="C29" s="18">
        <f>C28+I23</f>
        <v>7.9</v>
      </c>
      <c r="D29" s="18">
        <f>D28+J23</f>
        <v>7.3999999999999995</v>
      </c>
      <c r="E29" s="18">
        <f>E28+K23</f>
        <v>6.9</v>
      </c>
      <c r="F29" s="18">
        <f>F28+L23</f>
        <v>6.4</v>
      </c>
      <c r="G29" s="18"/>
      <c r="H29" s="18"/>
      <c r="I29" s="18"/>
      <c r="J29" s="18"/>
      <c r="K29" s="18"/>
      <c r="L29" s="19"/>
      <c r="M29" s="16">
        <v>4.9000000000000004</v>
      </c>
      <c r="N29" s="20">
        <v>3.5</v>
      </c>
      <c r="AH29"/>
      <c r="AI29"/>
      <c r="AJ29"/>
      <c r="AK29"/>
      <c r="AL29"/>
      <c r="AM29"/>
      <c r="AN29"/>
    </row>
    <row r="30" spans="1:58" ht="13.7" customHeight="1">
      <c r="A30" s="16">
        <v>8</v>
      </c>
      <c r="B30" s="17">
        <f>B29+I23</f>
        <v>9.2000000000000011</v>
      </c>
      <c r="C30" s="18">
        <f>C29+J23</f>
        <v>8.7000000000000011</v>
      </c>
      <c r="D30" s="18">
        <f>D29+K23</f>
        <v>8.1</v>
      </c>
      <c r="E30" s="18">
        <f>E29+L23</f>
        <v>7.6000000000000005</v>
      </c>
      <c r="F30" s="18"/>
      <c r="G30" s="18"/>
      <c r="H30" s="18"/>
      <c r="I30" s="18"/>
      <c r="J30" s="18"/>
      <c r="K30" s="18"/>
      <c r="L30" s="19"/>
      <c r="M30" s="16">
        <v>5.6</v>
      </c>
      <c r="N30" s="20">
        <v>4</v>
      </c>
      <c r="AF30"/>
      <c r="AG30"/>
      <c r="AH30"/>
      <c r="AI30" s="21"/>
      <c r="AO30"/>
      <c r="AP30"/>
      <c r="AQ30"/>
      <c r="AR30"/>
    </row>
    <row r="31" spans="1:58" ht="13.7" customHeight="1">
      <c r="A31" s="16">
        <v>9</v>
      </c>
      <c r="B31" s="17">
        <f>B30+J23</f>
        <v>10.000000000000002</v>
      </c>
      <c r="C31" s="18">
        <f>C30+K23</f>
        <v>9.4</v>
      </c>
      <c r="D31" s="18">
        <f>D30+L23</f>
        <v>8.7999999999999989</v>
      </c>
      <c r="E31" s="18"/>
      <c r="F31" s="18"/>
      <c r="G31" s="18"/>
      <c r="H31" s="18"/>
      <c r="I31" s="18"/>
      <c r="J31" s="18"/>
      <c r="K31" s="18"/>
      <c r="L31" s="19"/>
      <c r="M31" s="16">
        <v>6.3</v>
      </c>
      <c r="N31" s="20">
        <v>4.5</v>
      </c>
      <c r="AB31"/>
      <c r="AC31"/>
      <c r="AD31"/>
      <c r="AF31"/>
      <c r="AG31"/>
      <c r="AH31"/>
      <c r="AO31"/>
      <c r="AP31"/>
      <c r="AQ31"/>
      <c r="AR31"/>
    </row>
    <row r="32" spans="1:58" ht="13.7" customHeight="1">
      <c r="A32" s="16">
        <v>10</v>
      </c>
      <c r="B32" s="17">
        <f>B31+K23</f>
        <v>10.700000000000001</v>
      </c>
      <c r="C32" s="18">
        <f>C31+L23</f>
        <v>10.1</v>
      </c>
      <c r="D32" s="18"/>
      <c r="E32" s="22"/>
      <c r="F32" s="22"/>
      <c r="G32" s="22"/>
      <c r="H32" s="22"/>
      <c r="I32" s="22"/>
      <c r="J32" s="22"/>
      <c r="K32" s="22"/>
      <c r="L32" s="23"/>
      <c r="M32" s="16">
        <v>7</v>
      </c>
      <c r="N32" s="20">
        <v>5</v>
      </c>
      <c r="AB32"/>
      <c r="AC32"/>
      <c r="AD32"/>
      <c r="AE32"/>
      <c r="AF32"/>
      <c r="AG32"/>
      <c r="AH32"/>
      <c r="AO32"/>
      <c r="AP32"/>
      <c r="AQ32"/>
      <c r="AR32"/>
    </row>
    <row r="33" spans="1:44" ht="13.7" customHeight="1">
      <c r="A33" s="24">
        <v>11</v>
      </c>
      <c r="B33" s="25">
        <f>B32+L23</f>
        <v>11.4</v>
      </c>
      <c r="C33" s="26"/>
      <c r="D33" s="26"/>
      <c r="E33" s="27"/>
      <c r="F33" s="27"/>
      <c r="G33" s="27"/>
      <c r="H33" s="27"/>
      <c r="I33" s="27"/>
      <c r="J33" s="27"/>
      <c r="K33" s="27"/>
      <c r="L33" s="28"/>
      <c r="M33" s="24">
        <v>7.7</v>
      </c>
      <c r="N33" s="29">
        <v>5.5</v>
      </c>
      <c r="T33"/>
      <c r="U33"/>
      <c r="V33"/>
      <c r="W33"/>
      <c r="X33"/>
      <c r="Z33"/>
      <c r="AA33"/>
      <c r="AB33"/>
      <c r="AC33"/>
      <c r="AE33"/>
      <c r="AF33"/>
      <c r="AG33"/>
      <c r="AH33"/>
      <c r="AJ33"/>
      <c r="AK33"/>
      <c r="AL33"/>
      <c r="AM33"/>
      <c r="AO33"/>
      <c r="AP33"/>
      <c r="AQ33"/>
      <c r="AR33"/>
    </row>
  </sheetData>
  <mergeCells count="15">
    <mergeCell ref="BD1:BG1"/>
    <mergeCell ref="AY1:BB1"/>
    <mergeCell ref="A16:G16"/>
    <mergeCell ref="A20:N20"/>
    <mergeCell ref="B21:L21"/>
    <mergeCell ref="Z1:AC1"/>
    <mergeCell ref="AE1:AH1"/>
    <mergeCell ref="AJ1:AM1"/>
    <mergeCell ref="AO1:AR1"/>
    <mergeCell ref="AT1:AW1"/>
    <mergeCell ref="A1:D1"/>
    <mergeCell ref="F1:I1"/>
    <mergeCell ref="K1:N1"/>
    <mergeCell ref="P1:S1"/>
    <mergeCell ref="U1:X1"/>
  </mergeCells>
  <pageMargins left="0.75" right="0.75" top="1" bottom="1" header="0.51180555555555496" footer="0.51180555555555496"/>
  <pageSetup paperSize="9" scale="30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80" zoomScaleNormal="80" workbookViewId="0">
      <selection activeCell="G6" sqref="G6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3" t="s">
        <v>48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ht="15.75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ht="15" customHeight="1" thickBot="1">
      <c r="A3" s="154" t="s">
        <v>30</v>
      </c>
      <c r="B3" s="155" t="s">
        <v>31</v>
      </c>
      <c r="C3" s="30"/>
      <c r="D3" s="155">
        <v>1</v>
      </c>
      <c r="E3" s="155"/>
      <c r="F3" s="155"/>
      <c r="G3" s="156">
        <v>2</v>
      </c>
      <c r="H3" s="156"/>
      <c r="I3" s="156"/>
      <c r="J3" s="157" t="s">
        <v>32</v>
      </c>
      <c r="K3" s="157"/>
      <c r="L3" s="157"/>
      <c r="M3" s="157"/>
      <c r="N3" s="157"/>
      <c r="O3" s="157"/>
      <c r="P3" s="157"/>
      <c r="Q3" s="157"/>
      <c r="R3" s="157"/>
      <c r="S3" s="158" t="s">
        <v>33</v>
      </c>
    </row>
    <row r="4" spans="1:19" ht="15" customHeight="1" thickBot="1">
      <c r="A4" s="154"/>
      <c r="B4" s="155"/>
      <c r="C4" s="159" t="s">
        <v>34</v>
      </c>
      <c r="D4" s="161" t="s">
        <v>35</v>
      </c>
      <c r="E4" s="163" t="s">
        <v>36</v>
      </c>
      <c r="F4" s="165" t="s">
        <v>37</v>
      </c>
      <c r="G4" s="167" t="s">
        <v>35</v>
      </c>
      <c r="H4" s="169" t="s">
        <v>36</v>
      </c>
      <c r="I4" s="171" t="s">
        <v>37</v>
      </c>
      <c r="J4" s="173" t="s">
        <v>38</v>
      </c>
      <c r="K4" s="152">
        <v>1</v>
      </c>
      <c r="L4" s="152"/>
      <c r="M4" s="152"/>
      <c r="N4" s="152"/>
      <c r="O4" s="152">
        <v>2</v>
      </c>
      <c r="P4" s="152"/>
      <c r="Q4" s="152"/>
      <c r="R4" s="152"/>
      <c r="S4" s="158"/>
    </row>
    <row r="5" spans="1:19" ht="42" customHeight="1" thickBot="1">
      <c r="A5" s="154"/>
      <c r="B5" s="156"/>
      <c r="C5" s="160"/>
      <c r="D5" s="162"/>
      <c r="E5" s="164"/>
      <c r="F5" s="166"/>
      <c r="G5" s="168"/>
      <c r="H5" s="170"/>
      <c r="I5" s="172"/>
      <c r="J5" s="17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58"/>
    </row>
    <row r="6" spans="1:19" ht="15.75">
      <c r="A6" s="31">
        <f ca="1">RANK(S6,S$6:OFFSET(S$6,0,0,COUNTA(B$6:B$30)))</f>
        <v>1</v>
      </c>
      <c r="B6" s="85" t="s">
        <v>51</v>
      </c>
      <c r="C6" s="100" t="s">
        <v>43</v>
      </c>
      <c r="D6" s="34">
        <v>1</v>
      </c>
      <c r="E6" s="35">
        <v>5</v>
      </c>
      <c r="F6" s="36">
        <v>5</v>
      </c>
      <c r="G6" s="37"/>
      <c r="H6" s="38"/>
      <c r="I6" s="35"/>
      <c r="J6" s="94"/>
      <c r="K6" s="86">
        <f ca="1">OFFSET(Очки!$A$2,F6,D6+OFFSET(Очки!$A$18,0,$C$31-1)-1)</f>
        <v>11</v>
      </c>
      <c r="L6" s="87">
        <f ca="1">IF(F6&lt;E6,OFFSET(Очки!$A$20,2+E6-F6,IF(D6=1,13-E6,10+D6)),0)</f>
        <v>0</v>
      </c>
      <c r="M6" s="87"/>
      <c r="N6" s="91"/>
      <c r="O6" s="86">
        <f ca="1">OFFSET(Очки!$A$2,I6,G6+OFFSET(Очки!$A$18,0,$C$31-1)-1)</f>
        <v>0</v>
      </c>
      <c r="P6" s="87">
        <f ca="1">IF(I6&lt;H6,OFFSET(Очки!$A$20,2+H6-I6,IF(G6=1,13-H6,10+G6)),0)</f>
        <v>0</v>
      </c>
      <c r="Q6" s="87"/>
      <c r="R6" s="88"/>
      <c r="S6" s="101">
        <f t="shared" ref="S6:S30" ca="1" si="0">SUM(J6:R6)</f>
        <v>11</v>
      </c>
    </row>
    <row r="7" spans="1:19" ht="15.75">
      <c r="A7" s="40" t="e">
        <f ca="1">RANK(S7,S$6:OFFSET(S$6,0,0,COUNTA(B$6:B$30)))</f>
        <v>#N/A</v>
      </c>
      <c r="B7" s="41"/>
      <c r="C7" s="33" t="s">
        <v>43</v>
      </c>
      <c r="D7" s="42"/>
      <c r="E7" s="43"/>
      <c r="F7" s="44"/>
      <c r="G7" s="45"/>
      <c r="H7" s="46"/>
      <c r="I7" s="43"/>
      <c r="J7" s="95"/>
      <c r="K7" s="89">
        <f ca="1">OFFSET(Очки!$A$2,F7,D7+OFFSET(Очки!$A$18,0,$C$31-1)-1)</f>
        <v>0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OFFSET(Очки!$A$2,I7,G7+OFFSET(Очки!$A$18,0,$C$31-1)-1)</f>
        <v>0</v>
      </c>
      <c r="P7" s="39">
        <f ca="1">IF(I7&lt;H7,OFFSET(Очки!$A$20,2+H7-I7,IF(G7=1,13-H7,10+G7)),0)</f>
        <v>0</v>
      </c>
      <c r="Q7" s="39"/>
      <c r="R7" s="90"/>
      <c r="S7" s="102">
        <f t="shared" ca="1" si="0"/>
        <v>0</v>
      </c>
    </row>
    <row r="8" spans="1:19" ht="15.75">
      <c r="A8" s="40" t="e">
        <f ca="1">RANK(S8,S$6:OFFSET(S$6,0,0,COUNTA(B$6:B$30)))</f>
        <v>#N/A</v>
      </c>
      <c r="B8" s="47"/>
      <c r="C8" s="33" t="s">
        <v>43</v>
      </c>
      <c r="D8" s="42"/>
      <c r="E8" s="43"/>
      <c r="F8" s="44"/>
      <c r="G8" s="45"/>
      <c r="H8" s="46"/>
      <c r="I8" s="43"/>
      <c r="J8" s="95"/>
      <c r="K8" s="89">
        <f ca="1">OFFSET(Очки!$A$2,F8,D8+OFFSET(Очки!$A$18,0,$C$31-1)-1)</f>
        <v>0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OFFSET(Очки!$A$2,I8,G8+OFFSET(Очки!$A$18,0,$C$31-1)-1)</f>
        <v>0</v>
      </c>
      <c r="P8" s="39">
        <f ca="1">IF(I8&lt;H8,OFFSET(Очки!$A$20,2+H8-I8,IF(G8=1,13-H8,10+G8)),0)</f>
        <v>0</v>
      </c>
      <c r="Q8" s="39"/>
      <c r="R8" s="90"/>
      <c r="S8" s="102">
        <f t="shared" ca="1" si="0"/>
        <v>0</v>
      </c>
    </row>
    <row r="9" spans="1:19" ht="15.75">
      <c r="A9" s="40" t="e">
        <f ca="1">RANK(S9,S$6:OFFSET(S$6,0,0,COUNTA(B$6:B$30)))</f>
        <v>#N/A</v>
      </c>
      <c r="B9" s="48"/>
      <c r="C9" s="33" t="s">
        <v>43</v>
      </c>
      <c r="D9" s="42"/>
      <c r="E9" s="43"/>
      <c r="F9" s="44"/>
      <c r="G9" s="45"/>
      <c r="H9" s="46"/>
      <c r="I9" s="43"/>
      <c r="J9" s="95"/>
      <c r="K9" s="89">
        <f ca="1">OFFSET(Очки!$A$2,F9,D9+OFFSET(Очки!$A$18,0,$C$31-1)-1)</f>
        <v>0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OFFSET(Очки!$A$2,I9,G9+OFFSET(Очки!$A$18,0,$C$31-1)-1)</f>
        <v>0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0</v>
      </c>
    </row>
    <row r="10" spans="1:19" ht="15.75">
      <c r="A10" s="40" t="e">
        <f ca="1">RANK(S10,S$6:OFFSET(S$6,0,0,COUNTA(B$6:B$30)))</f>
        <v>#N/A</v>
      </c>
      <c r="B10" s="48"/>
      <c r="C10" s="33" t="s">
        <v>43</v>
      </c>
      <c r="D10" s="42"/>
      <c r="E10" s="43"/>
      <c r="F10" s="44"/>
      <c r="G10" s="45"/>
      <c r="H10" s="46"/>
      <c r="I10" s="43"/>
      <c r="J10" s="95"/>
      <c r="K10" s="89">
        <f ca="1">OFFSET(Очки!$A$2,F10,D10+OFFSET(Очки!$A$18,0,$C$31-1)-1)</f>
        <v>0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OFFSET(Очки!$A$2,I10,G10+OFFSET(Очки!$A$18,0,$C$31-1)-1)</f>
        <v>0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0</v>
      </c>
    </row>
    <row r="11" spans="1:19" ht="15.75">
      <c r="A11" s="40" t="e">
        <f ca="1">RANK(S11,S$6:OFFSET(S$6,0,0,COUNTA(B$6:B$30)))</f>
        <v>#N/A</v>
      </c>
      <c r="B11" s="48"/>
      <c r="C11" s="33" t="s">
        <v>43</v>
      </c>
      <c r="D11" s="42"/>
      <c r="E11" s="43"/>
      <c r="F11" s="44"/>
      <c r="G11" s="45"/>
      <c r="H11" s="46"/>
      <c r="I11" s="43"/>
      <c r="J11" s="95"/>
      <c r="K11" s="89">
        <f ca="1">OFFSET(Очки!$A$2,F11,D11+OFFSET(Очки!$A$18,0,$C$31-1)-1)</f>
        <v>0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OFFSET(Очки!$A$2,I11,G11+OFFSET(Очки!$A$18,0,$C$31-1)-1)</f>
        <v>0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0</v>
      </c>
    </row>
    <row r="12" spans="1:19" ht="15.75">
      <c r="A12" s="40" t="e">
        <f ca="1">RANK(S12,S$6:OFFSET(S$6,0,0,COUNTA(B$6:B$30)))</f>
        <v>#N/A</v>
      </c>
      <c r="B12" s="48"/>
      <c r="C12" s="33" t="s">
        <v>43</v>
      </c>
      <c r="D12" s="42"/>
      <c r="E12" s="43"/>
      <c r="F12" s="44"/>
      <c r="G12" s="45"/>
      <c r="H12" s="46"/>
      <c r="I12" s="43"/>
      <c r="J12" s="95"/>
      <c r="K12" s="89">
        <f ca="1">OFFSET(Очки!$A$2,F12,D12+OFFSET(Очки!$A$18,0,$C$31-1)-1)</f>
        <v>0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0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0</v>
      </c>
    </row>
    <row r="13" spans="1:19" ht="15.75">
      <c r="A13" s="40" t="e">
        <f ca="1">RANK(S13,S$6:OFFSET(S$6,0,0,COUNTA(B$6:B$30)))</f>
        <v>#N/A</v>
      </c>
      <c r="B13" s="47"/>
      <c r="C13" s="33" t="s">
        <v>43</v>
      </c>
      <c r="D13" s="42"/>
      <c r="E13" s="43"/>
      <c r="F13" s="44"/>
      <c r="G13" s="45"/>
      <c r="H13" s="46"/>
      <c r="I13" s="43"/>
      <c r="J13" s="95"/>
      <c r="K13" s="89">
        <f ca="1">OFFSET(Очки!$A$2,F13,D13+OFFSET(Очки!$A$18,0,$C$31-1)-1)</f>
        <v>0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OFFSET(Очки!$A$2,I13,G13+OFFSET(Очки!$A$18,0,$C$31-1)-1)</f>
        <v>0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0</v>
      </c>
    </row>
    <row r="14" spans="1:19" ht="15.75">
      <c r="A14" s="40" t="e">
        <f ca="1">RANK(S14,S$6:OFFSET(S$6,0,0,COUNTA(B$6:B$30)))</f>
        <v>#N/A</v>
      </c>
      <c r="B14" s="47"/>
      <c r="C14" s="33" t="s">
        <v>43</v>
      </c>
      <c r="D14" s="42"/>
      <c r="E14" s="43"/>
      <c r="F14" s="44"/>
      <c r="G14" s="45"/>
      <c r="H14" s="46"/>
      <c r="I14" s="43"/>
      <c r="J14" s="95"/>
      <c r="K14" s="89">
        <f ca="1">OFFSET(Очки!$A$2,F14,D14+OFFSET(Очки!$A$18,0,$C$31-1)-1)</f>
        <v>0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0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0</v>
      </c>
    </row>
    <row r="15" spans="1:19" ht="15.75">
      <c r="A15" s="40" t="e">
        <f ca="1">RANK(S15,S$6:OFFSET(S$6,0,0,COUNTA(B$6:B$30)))</f>
        <v>#N/A</v>
      </c>
      <c r="B15" s="47"/>
      <c r="C15" s="33" t="s">
        <v>43</v>
      </c>
      <c r="D15" s="42"/>
      <c r="E15" s="43"/>
      <c r="F15" s="44"/>
      <c r="G15" s="45"/>
      <c r="H15" s="46"/>
      <c r="I15" s="43"/>
      <c r="J15" s="95"/>
      <c r="K15" s="89">
        <f ca="1">OFFSET(Очки!$A$2,F15,D15+OFFSET(Очки!$A$18,0,$C$31-1)-1)</f>
        <v>0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0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0</v>
      </c>
    </row>
    <row r="16" spans="1:19" ht="15.75">
      <c r="A16" s="40" t="e">
        <f ca="1">RANK(S16,S$6:OFFSET(S$6,0,0,COUNTA(B$6:B$30)))</f>
        <v>#N/A</v>
      </c>
      <c r="B16" s="32"/>
      <c r="C16" s="33" t="s">
        <v>43</v>
      </c>
      <c r="D16" s="42"/>
      <c r="E16" s="43"/>
      <c r="F16" s="44"/>
      <c r="G16" s="45"/>
      <c r="H16" s="46"/>
      <c r="I16" s="43"/>
      <c r="J16" s="95"/>
      <c r="K16" s="89">
        <f ca="1">OFFSET(Очки!$A$2,F16,D16+OFFSET(Очки!$A$18,0,$C$31-1)-1)</f>
        <v>0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0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0</v>
      </c>
    </row>
    <row r="17" spans="1:19" ht="15.75">
      <c r="A17" s="40" t="e">
        <f ca="1">RANK(S17,S$6:OFFSET(S$6,0,0,COUNTA(B$6:B$30)))</f>
        <v>#N/A</v>
      </c>
      <c r="B17" s="47"/>
      <c r="C17" s="33" t="s">
        <v>43</v>
      </c>
      <c r="D17" s="42"/>
      <c r="E17" s="43"/>
      <c r="F17" s="44"/>
      <c r="G17" s="45"/>
      <c r="H17" s="46"/>
      <c r="I17" s="43"/>
      <c r="J17" s="95"/>
      <c r="K17" s="89">
        <f ca="1">OFFSET(Очки!$A$2,F17,D17+OFFSET(Очки!$A$18,0,$C$31-1)-1)</f>
        <v>0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OFFSET(Очки!$A$2,I17,G17+OFFSET(Очки!$A$18,0,$C$31-1)-1)</f>
        <v>0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0</v>
      </c>
    </row>
    <row r="18" spans="1:19" ht="15.75">
      <c r="A18" s="40" t="e">
        <f ca="1">RANK(S18,S$6:OFFSET(S$6,0,0,COUNTA(B$6:B$30)))</f>
        <v>#N/A</v>
      </c>
      <c r="B18" s="47"/>
      <c r="C18" s="33" t="s">
        <v>43</v>
      </c>
      <c r="D18" s="42"/>
      <c r="E18" s="43"/>
      <c r="F18" s="44"/>
      <c r="G18" s="45"/>
      <c r="H18" s="46"/>
      <c r="I18" s="43"/>
      <c r="J18" s="95"/>
      <c r="K18" s="89">
        <f ca="1">OFFSET(Очки!$A$2,F18,D18+OFFSET(Очки!$A$18,0,$C$31-1)-1)</f>
        <v>0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0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0</v>
      </c>
    </row>
    <row r="19" spans="1:19" ht="15.75">
      <c r="A19" s="40" t="e">
        <f ca="1">RANK(S19,S$6:OFFSET(S$6,0,0,COUNTA(B$6:B$30)))</f>
        <v>#N/A</v>
      </c>
      <c r="B19" s="47"/>
      <c r="C19" s="33" t="s">
        <v>43</v>
      </c>
      <c r="D19" s="42"/>
      <c r="E19" s="43"/>
      <c r="F19" s="44"/>
      <c r="G19" s="45"/>
      <c r="H19" s="46"/>
      <c r="I19" s="43"/>
      <c r="J19" s="95"/>
      <c r="K19" s="89">
        <f ca="1">OFFSET(Очки!$A$2,F19,D19+OFFSET(Очки!$A$18,0,$C$31-1)-1)</f>
        <v>0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0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0</v>
      </c>
    </row>
    <row r="20" spans="1:19" ht="15.75">
      <c r="A20" s="40" t="e">
        <f ca="1">RANK(S20,S$6:OFFSET(S$6,0,0,COUNTA(B$6:B$30)))</f>
        <v>#N/A</v>
      </c>
      <c r="B20" s="47"/>
      <c r="C20" s="33" t="s">
        <v>43</v>
      </c>
      <c r="D20" s="42"/>
      <c r="E20" s="43"/>
      <c r="F20" s="44"/>
      <c r="G20" s="45"/>
      <c r="H20" s="46"/>
      <c r="I20" s="43"/>
      <c r="J20" s="95"/>
      <c r="K20" s="89">
        <f ca="1">OFFSET(Очки!$A$2,F20,D20+OFFSET(Очки!$A$18,0,$C$31-1)-1)</f>
        <v>0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0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0</v>
      </c>
    </row>
    <row r="21" spans="1:19" ht="15.75">
      <c r="A21" s="40" t="e">
        <f ca="1">RANK(S21,S$6:OFFSET(S$6,0,0,COUNTA(B$6:B$30)))</f>
        <v>#N/A</v>
      </c>
      <c r="B21" s="47"/>
      <c r="C21" s="33" t="s">
        <v>43</v>
      </c>
      <c r="D21" s="42"/>
      <c r="E21" s="43"/>
      <c r="F21" s="44"/>
      <c r="G21" s="45"/>
      <c r="H21" s="46"/>
      <c r="I21" s="43"/>
      <c r="J21" s="95"/>
      <c r="K21" s="89">
        <f ca="1">OFFSET(Очки!$A$2,F21,D21+OFFSET(Очки!$A$18,0,$C$31-1)-1)</f>
        <v>0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0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0</v>
      </c>
    </row>
    <row r="22" spans="1:19" ht="15.75">
      <c r="A22" s="40" t="e">
        <f ca="1">RANK(S22,S$6:OFFSET(S$6,0,0,COUNTA(B$6:B$30)))</f>
        <v>#N/A</v>
      </c>
      <c r="B22" s="47"/>
      <c r="C22" s="33" t="s">
        <v>43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0</v>
      </c>
    </row>
    <row r="23" spans="1:19" ht="15.75">
      <c r="A23" s="40" t="e">
        <f ca="1">RANK(S23,S$6:OFFSET(S$6,0,0,COUNTA(B$6:B$30)))</f>
        <v>#N/A</v>
      </c>
      <c r="B23" s="47"/>
      <c r="C23" s="33" t="s">
        <v>43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0</v>
      </c>
    </row>
    <row r="24" spans="1:19" ht="15.75">
      <c r="A24" s="40" t="e">
        <f ca="1">RANK(S24,S$6:OFFSET(S$6,0,0,COUNTA(B$6:B$30)))</f>
        <v>#N/A</v>
      </c>
      <c r="B24" s="47"/>
      <c r="C24" s="33" t="s">
        <v>43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0</v>
      </c>
    </row>
    <row r="25" spans="1:19" ht="15.75">
      <c r="A25" s="40" t="e">
        <f ca="1">RANK(S25,S$6:OFFSET(S$6,0,0,COUNTA(B$6:B$30)))</f>
        <v>#N/A</v>
      </c>
      <c r="B25" s="47"/>
      <c r="C25" s="33" t="s">
        <v>43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0</v>
      </c>
    </row>
    <row r="26" spans="1:19" ht="15.75">
      <c r="A26" s="40" t="e">
        <f ca="1">RANK(S26,S$6:OFFSET(S$6,0,0,COUNTA(B$6:B$30)))</f>
        <v>#N/A</v>
      </c>
      <c r="B26" s="47"/>
      <c r="C26" s="33" t="s">
        <v>43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0</v>
      </c>
    </row>
    <row r="27" spans="1:19" ht="15.75">
      <c r="A27" s="40" t="e">
        <f ca="1">RANK(S27,S$6:OFFSET(S$6,0,0,COUNTA(B$6:B$30)))</f>
        <v>#N/A</v>
      </c>
      <c r="B27" s="47"/>
      <c r="C27" s="33" t="s">
        <v>43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0</v>
      </c>
    </row>
    <row r="28" spans="1:19" ht="15.75">
      <c r="A28" s="40" t="e">
        <f ca="1">RANK(S28,S$6:OFFSET(S$6,0,0,COUNTA(B$6:B$30)))</f>
        <v>#N/A</v>
      </c>
      <c r="B28" s="47"/>
      <c r="C28" s="33" t="s">
        <v>43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0</v>
      </c>
    </row>
    <row r="29" spans="1:19" ht="15.75">
      <c r="A29" s="40" t="e">
        <f ca="1">RANK(S29,S$6:OFFSET(S$6,0,0,COUNTA(B$6:B$30)))</f>
        <v>#N/A</v>
      </c>
      <c r="B29" s="47"/>
      <c r="C29" s="33" t="s">
        <v>43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0</v>
      </c>
    </row>
    <row r="30" spans="1:19" ht="16.5" thickBot="1">
      <c r="A30" s="40" t="e">
        <f ca="1">RANK(S30,S$6:OFFSET(S$6,0,0,COUNTA(B$6:B$30)))</f>
        <v>#N/A</v>
      </c>
      <c r="B30" s="53"/>
      <c r="C30" s="54" t="s">
        <v>43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0"/>
        <v>0</v>
      </c>
    </row>
    <row r="31" spans="1:19" ht="15.75">
      <c r="A31" s="60"/>
      <c r="B31" s="61" t="s">
        <v>44</v>
      </c>
      <c r="C31" s="61">
        <f>COUNTA(B6:B30)</f>
        <v>1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30">
    <cfRule type="expression" dxfId="0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opLeftCell="A10" zoomScale="70" zoomScaleNormal="70" workbookViewId="0">
      <selection activeCell="B24" sqref="B24"/>
    </sheetView>
  </sheetViews>
  <sheetFormatPr defaultRowHeight="15"/>
  <cols>
    <col min="1" max="1" width="9.5703125" customWidth="1"/>
    <col min="2" max="2" width="44.42578125" bestFit="1" customWidth="1"/>
    <col min="3" max="18" width="6.42578125" customWidth="1"/>
    <col min="19" max="19" width="11" customWidth="1"/>
    <col min="20" max="1025" width="8.7109375" customWidth="1"/>
  </cols>
  <sheetData>
    <row r="1" spans="1:19">
      <c r="A1" s="153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ht="15.75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ht="15" customHeight="1" thickBot="1">
      <c r="A3" s="154" t="s">
        <v>30</v>
      </c>
      <c r="B3" s="155" t="s">
        <v>31</v>
      </c>
      <c r="C3" s="30"/>
      <c r="D3" s="155">
        <v>1</v>
      </c>
      <c r="E3" s="155"/>
      <c r="F3" s="155"/>
      <c r="G3" s="156">
        <v>2</v>
      </c>
      <c r="H3" s="156"/>
      <c r="I3" s="156"/>
      <c r="J3" s="157" t="s">
        <v>32</v>
      </c>
      <c r="K3" s="157"/>
      <c r="L3" s="157"/>
      <c r="M3" s="157"/>
      <c r="N3" s="157"/>
      <c r="O3" s="157"/>
      <c r="P3" s="157"/>
      <c r="Q3" s="157"/>
      <c r="R3" s="157"/>
      <c r="S3" s="158" t="s">
        <v>33</v>
      </c>
    </row>
    <row r="4" spans="1:19" ht="15" customHeight="1" thickBot="1">
      <c r="A4" s="154"/>
      <c r="B4" s="155"/>
      <c r="C4" s="159" t="s">
        <v>34</v>
      </c>
      <c r="D4" s="161" t="s">
        <v>35</v>
      </c>
      <c r="E4" s="163" t="s">
        <v>36</v>
      </c>
      <c r="F4" s="165" t="s">
        <v>37</v>
      </c>
      <c r="G4" s="167" t="s">
        <v>35</v>
      </c>
      <c r="H4" s="169" t="s">
        <v>36</v>
      </c>
      <c r="I4" s="171" t="s">
        <v>37</v>
      </c>
      <c r="J4" s="173" t="s">
        <v>38</v>
      </c>
      <c r="K4" s="152">
        <v>1</v>
      </c>
      <c r="L4" s="152"/>
      <c r="M4" s="152"/>
      <c r="N4" s="152"/>
      <c r="O4" s="152">
        <v>2</v>
      </c>
      <c r="P4" s="152"/>
      <c r="Q4" s="152"/>
      <c r="R4" s="152"/>
      <c r="S4" s="158"/>
    </row>
    <row r="5" spans="1:19" ht="42" customHeight="1" thickBot="1">
      <c r="A5" s="154"/>
      <c r="B5" s="156"/>
      <c r="C5" s="160"/>
      <c r="D5" s="162"/>
      <c r="E5" s="164"/>
      <c r="F5" s="166"/>
      <c r="G5" s="168"/>
      <c r="H5" s="170"/>
      <c r="I5" s="172"/>
      <c r="J5" s="17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58"/>
    </row>
    <row r="6" spans="1:19" ht="15.75">
      <c r="A6" s="31">
        <f ca="1">RANK(S6,S$6:OFFSET(S$6,0,0,COUNTA(B$6:B$40)))</f>
        <v>1</v>
      </c>
      <c r="B6" s="115" t="s">
        <v>77</v>
      </c>
      <c r="C6" s="111" t="s">
        <v>43</v>
      </c>
      <c r="D6" s="34">
        <v>1</v>
      </c>
      <c r="E6" s="35">
        <v>4</v>
      </c>
      <c r="F6" s="36">
        <v>1</v>
      </c>
      <c r="G6" s="37">
        <v>1</v>
      </c>
      <c r="H6" s="38">
        <v>11</v>
      </c>
      <c r="I6" s="105">
        <v>8</v>
      </c>
      <c r="J6" s="94"/>
      <c r="K6" s="86">
        <f ca="1">OFFSET(Очки!$A$2,F6,D6+OFFSET(Очки!$A$18,0,$C$41-1)-1)</f>
        <v>17</v>
      </c>
      <c r="L6" s="87">
        <f ca="1">IF(F6&lt;E6,OFFSET(Очки!$A$20,2+E6-F6,IF(D6=1,13-E6,10+D6)),0)</f>
        <v>2.2000000000000002</v>
      </c>
      <c r="M6" s="87">
        <v>2.5</v>
      </c>
      <c r="N6" s="91"/>
      <c r="O6" s="86">
        <f ca="1">OFFSET(Очки!$A$2,I6,G6+OFFSET(Очки!$A$18,0,$C$41-1)-1)</f>
        <v>11.5</v>
      </c>
      <c r="P6" s="87">
        <f ca="1">IF(I6&lt;H6,OFFSET(Очки!$A$20,2+H6-I6,IF(G6=1,13-H6,10+G6)),0)</f>
        <v>3.7</v>
      </c>
      <c r="Q6" s="87">
        <v>1.5</v>
      </c>
      <c r="R6" s="88"/>
      <c r="S6" s="101">
        <f t="shared" ref="S6:S39" ca="1" si="0">SUM(J6:R6)</f>
        <v>38.400000000000006</v>
      </c>
    </row>
    <row r="7" spans="1:19" ht="15.75">
      <c r="A7" s="40">
        <f ca="1">RANK(S7,S$6:OFFSET(S$6,0,0,COUNTA(B$6:B$40)))</f>
        <v>2</v>
      </c>
      <c r="B7" s="114" t="s">
        <v>82</v>
      </c>
      <c r="C7" s="108">
        <v>7.5</v>
      </c>
      <c r="D7" s="42">
        <v>1</v>
      </c>
      <c r="E7" s="43">
        <v>2</v>
      </c>
      <c r="F7" s="44">
        <v>2</v>
      </c>
      <c r="G7" s="45">
        <v>1</v>
      </c>
      <c r="H7" s="46">
        <v>5</v>
      </c>
      <c r="I7" s="106">
        <v>1</v>
      </c>
      <c r="J7" s="95"/>
      <c r="K7" s="89">
        <f ca="1">OFFSET(Очки!$A$2,F7,D7+OFFSET(Очки!$A$18,0,$C$41-1)-1)</f>
        <v>16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OFFSET(Очки!$A$2,I7,G7+OFFSET(Очки!$A$18,0,$C$41-1)-1)</f>
        <v>17</v>
      </c>
      <c r="P7" s="39">
        <f ca="1">IF(I7&lt;H7,OFFSET(Очки!$A$20,2+H7-I7,IF(G7=1,13-H7,10+G7)),0)</f>
        <v>3.1000000000000005</v>
      </c>
      <c r="Q7" s="39">
        <v>2.5</v>
      </c>
      <c r="R7" s="90">
        <v>-2</v>
      </c>
      <c r="S7" s="102">
        <f t="shared" ca="1" si="0"/>
        <v>36.6</v>
      </c>
    </row>
    <row r="8" spans="1:19" ht="15.75">
      <c r="A8" s="40">
        <f ca="1">RANK(S8,S$6:OFFSET(S$6,0,0,COUNTA(B$6:B$40)))</f>
        <v>3</v>
      </c>
      <c r="B8" s="114" t="s">
        <v>72</v>
      </c>
      <c r="C8" s="108" t="s">
        <v>43</v>
      </c>
      <c r="D8" s="42">
        <v>1</v>
      </c>
      <c r="E8" s="43">
        <v>6</v>
      </c>
      <c r="F8" s="44">
        <v>4</v>
      </c>
      <c r="G8" s="45">
        <v>1</v>
      </c>
      <c r="H8" s="46">
        <v>7</v>
      </c>
      <c r="I8" s="106">
        <v>2</v>
      </c>
      <c r="J8" s="95"/>
      <c r="K8" s="89">
        <f ca="1">OFFSET(Очки!$A$2,F8,D8+OFFSET(Очки!$A$18,0,$C$41-1)-1)</f>
        <v>14</v>
      </c>
      <c r="L8" s="39">
        <f ca="1">IF(F8&lt;E8,OFFSET(Очки!$A$20,2+E8-F8,IF(D8=1,13-E8,10+D8)),0)</f>
        <v>1.9</v>
      </c>
      <c r="M8" s="39">
        <v>0.5</v>
      </c>
      <c r="N8" s="92">
        <v>-3</v>
      </c>
      <c r="O8" s="89">
        <f ca="1">OFFSET(Очки!$A$2,I8,G8+OFFSET(Очки!$A$18,0,$C$41-1)-1)</f>
        <v>16</v>
      </c>
      <c r="P8" s="39">
        <f ca="1">IF(I8&lt;H8,OFFSET(Очки!$A$20,2+H8-I8,IF(G8=1,13-H8,10+G8)),0)</f>
        <v>4.5</v>
      </c>
      <c r="Q8" s="39">
        <v>2</v>
      </c>
      <c r="R8" s="90"/>
      <c r="S8" s="102">
        <f t="shared" ca="1" si="0"/>
        <v>35.9</v>
      </c>
    </row>
    <row r="9" spans="1:19" ht="15.75">
      <c r="A9" s="40">
        <f ca="1">RANK(S9,S$6:OFFSET(S$6,0,0,COUNTA(B$6:B$40)))</f>
        <v>4</v>
      </c>
      <c r="B9" s="107" t="s">
        <v>61</v>
      </c>
      <c r="C9" s="108" t="s">
        <v>43</v>
      </c>
      <c r="D9" s="42">
        <v>1</v>
      </c>
      <c r="E9" s="43">
        <v>11</v>
      </c>
      <c r="F9" s="44">
        <v>7</v>
      </c>
      <c r="G9" s="45">
        <v>1</v>
      </c>
      <c r="H9" s="46">
        <v>8</v>
      </c>
      <c r="I9" s="106">
        <v>5</v>
      </c>
      <c r="J9" s="95">
        <v>2.5</v>
      </c>
      <c r="K9" s="89">
        <f ca="1">OFFSET(Очки!$A$2,F9,D9+OFFSET(Очки!$A$18,0,$C$41-1)-1)</f>
        <v>12</v>
      </c>
      <c r="L9" s="39">
        <f ca="1">IF(F9&lt;E9,OFFSET(Очки!$A$20,2+E9-F9,IF(D9=1,13-E9,10+D9)),0)</f>
        <v>4.9000000000000004</v>
      </c>
      <c r="M9" s="39">
        <v>1</v>
      </c>
      <c r="N9" s="92">
        <v>-2</v>
      </c>
      <c r="O9" s="89">
        <f ca="1">OFFSET(Очки!$A$2,I9,G9+OFFSET(Очки!$A$18,0,$C$41-1)-1)</f>
        <v>13</v>
      </c>
      <c r="P9" s="39">
        <f ca="1">IF(I9&lt;H9,OFFSET(Очки!$A$20,2+H9-I9,IF(G9=1,13-H9,10+G9)),0)</f>
        <v>3.3</v>
      </c>
      <c r="Q9" s="39">
        <v>1</v>
      </c>
      <c r="R9" s="90">
        <v>-2</v>
      </c>
      <c r="S9" s="102">
        <f t="shared" ca="1" si="0"/>
        <v>33.699999999999996</v>
      </c>
    </row>
    <row r="10" spans="1:19" ht="15.75">
      <c r="A10" s="40">
        <f ca="1">RANK(S10,S$6:OFFSET(S$6,0,0,COUNTA(B$6:B$40)))</f>
        <v>5</v>
      </c>
      <c r="B10" s="112" t="s">
        <v>54</v>
      </c>
      <c r="C10" s="108" t="s">
        <v>43</v>
      </c>
      <c r="D10" s="42">
        <v>1</v>
      </c>
      <c r="E10" s="43">
        <v>8</v>
      </c>
      <c r="F10" s="44">
        <v>3</v>
      </c>
      <c r="G10" s="45">
        <v>1</v>
      </c>
      <c r="H10" s="46">
        <v>6</v>
      </c>
      <c r="I10" s="106">
        <v>7</v>
      </c>
      <c r="J10" s="95">
        <v>1</v>
      </c>
      <c r="K10" s="89">
        <f ca="1">OFFSET(Очки!$A$2,F10,D10+OFFSET(Очки!$A$18,0,$C$41-1)-1)</f>
        <v>15</v>
      </c>
      <c r="L10" s="39">
        <f ca="1">IF(F10&lt;E10,OFFSET(Очки!$A$20,2+E10-F10,IF(D10=1,13-E10,10+D10)),0)</f>
        <v>5</v>
      </c>
      <c r="M10" s="39"/>
      <c r="N10" s="92"/>
      <c r="O10" s="89">
        <f ca="1">OFFSET(Очки!$A$2,I10,G10+OFFSET(Очки!$A$18,0,$C$41-1)-1)</f>
        <v>12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33</v>
      </c>
    </row>
    <row r="11" spans="1:19" ht="15.75">
      <c r="A11" s="40">
        <f ca="1">RANK(S11,S$6:OFFSET(S$6,0,0,COUNTA(B$6:B$40)))</f>
        <v>6</v>
      </c>
      <c r="B11" s="114" t="s">
        <v>71</v>
      </c>
      <c r="C11" s="108">
        <v>5</v>
      </c>
      <c r="D11" s="42">
        <v>1</v>
      </c>
      <c r="E11" s="43">
        <v>7</v>
      </c>
      <c r="F11" s="44">
        <v>5</v>
      </c>
      <c r="G11" s="45">
        <v>1</v>
      </c>
      <c r="H11" s="46">
        <v>9</v>
      </c>
      <c r="I11" s="106">
        <v>8</v>
      </c>
      <c r="J11" s="95">
        <v>0.5</v>
      </c>
      <c r="K11" s="89">
        <f ca="1">OFFSET(Очки!$A$2,F11,D11+OFFSET(Очки!$A$18,0,$C$41-1)-1)</f>
        <v>13</v>
      </c>
      <c r="L11" s="39">
        <f ca="1">IF(F11&lt;E11,OFFSET(Очки!$A$20,2+E11-F11,IF(D11=1,13-E11,10+D11)),0)</f>
        <v>2.1</v>
      </c>
      <c r="M11" s="39">
        <v>1.5</v>
      </c>
      <c r="N11" s="92"/>
      <c r="O11" s="89">
        <f ca="1">OFFSET(Очки!$A$2,I11,G11+OFFSET(Очки!$A$18,0,$C$41-1)-1)</f>
        <v>11.5</v>
      </c>
      <c r="P11" s="39">
        <f ca="1">IF(I11&lt;H11,OFFSET(Очки!$A$20,2+H11-I11,IF(G11=1,13-H11,10+G11)),0)</f>
        <v>1.2</v>
      </c>
      <c r="Q11" s="39"/>
      <c r="R11" s="90"/>
      <c r="S11" s="102">
        <f t="shared" ca="1" si="0"/>
        <v>29.8</v>
      </c>
    </row>
    <row r="12" spans="1:19" ht="15.75">
      <c r="A12" s="40">
        <f ca="1">RANK(S12,S$6:OFFSET(S$6,0,0,COUNTA(B$6:B$40)))</f>
        <v>7</v>
      </c>
      <c r="B12" s="113" t="s">
        <v>56</v>
      </c>
      <c r="C12" s="108">
        <v>7.5</v>
      </c>
      <c r="D12" s="42">
        <v>1</v>
      </c>
      <c r="E12" s="43">
        <v>9</v>
      </c>
      <c r="F12" s="44">
        <v>5</v>
      </c>
      <c r="G12" s="45">
        <v>1</v>
      </c>
      <c r="H12" s="46">
        <v>10</v>
      </c>
      <c r="I12" s="106">
        <v>10</v>
      </c>
      <c r="J12" s="95">
        <v>1.5</v>
      </c>
      <c r="K12" s="89">
        <f ca="1">OFFSET(Очки!$A$2,F12,D12+OFFSET(Очки!$A$18,0,$C$41-1)-1)</f>
        <v>13</v>
      </c>
      <c r="L12" s="39">
        <f ca="1">IF(F12&lt;E12,OFFSET(Очки!$A$20,2+E12-F12,IF(D12=1,13-E12,10+D12)),0)</f>
        <v>4.5</v>
      </c>
      <c r="M12" s="39">
        <v>2</v>
      </c>
      <c r="N12" s="92"/>
      <c r="O12" s="89">
        <f ca="1">OFFSET(Очки!$A$2,I12,G12+OFFSET(Очки!$A$18,0,$C$41-1)-1)</f>
        <v>10.5</v>
      </c>
      <c r="P12" s="39">
        <f ca="1">IF(I12&lt;H12,OFFSET(Очки!$A$20,2+H12-I12,IF(G12=1,13-H12,10+G12)),0)</f>
        <v>0</v>
      </c>
      <c r="Q12" s="39"/>
      <c r="R12" s="90">
        <f>-3-1</f>
        <v>-4</v>
      </c>
      <c r="S12" s="102">
        <f t="shared" ca="1" si="0"/>
        <v>27.5</v>
      </c>
    </row>
    <row r="13" spans="1:19" ht="15.75">
      <c r="A13" s="40">
        <f ca="1">RANK(S13,S$6:OFFSET(S$6,0,0,COUNTA(B$6:B$40)))</f>
        <v>8</v>
      </c>
      <c r="B13" s="113" t="s">
        <v>59</v>
      </c>
      <c r="C13" s="108">
        <v>7.5</v>
      </c>
      <c r="D13" s="42">
        <v>1</v>
      </c>
      <c r="E13" s="43">
        <v>10</v>
      </c>
      <c r="F13" s="44">
        <v>11</v>
      </c>
      <c r="G13" s="45">
        <v>1</v>
      </c>
      <c r="H13" s="46">
        <v>1</v>
      </c>
      <c r="I13" s="106">
        <v>3</v>
      </c>
      <c r="J13" s="95">
        <v>2</v>
      </c>
      <c r="K13" s="89">
        <f ca="1">OFFSET(Очки!$A$2,F13,D13+OFFSET(Очки!$A$18,0,$C$41-1)-1)</f>
        <v>10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OFFSET(Очки!$A$2,I13,G13+OFFSET(Очки!$A$18,0,$C$41-1)-1)</f>
        <v>15</v>
      </c>
      <c r="P13" s="39">
        <f ca="1">IF(I13&lt;H13,OFFSET(Очки!$A$20,2+H13-I13,IF(G13=1,13-H13,10+G13)),0)</f>
        <v>0</v>
      </c>
      <c r="Q13" s="39"/>
      <c r="R13" s="90">
        <v>-3</v>
      </c>
      <c r="S13" s="102">
        <f t="shared" ca="1" si="0"/>
        <v>24</v>
      </c>
    </row>
    <row r="14" spans="1:19" ht="15.75">
      <c r="A14" s="40">
        <f ca="1">RANK(S14,S$6:OFFSET(S$6,0,0,COUNTA(B$6:B$40)))</f>
        <v>9</v>
      </c>
      <c r="B14" s="107" t="s">
        <v>79</v>
      </c>
      <c r="C14" s="108">
        <v>10</v>
      </c>
      <c r="D14" s="42">
        <v>2</v>
      </c>
      <c r="E14" s="43">
        <v>4</v>
      </c>
      <c r="F14" s="44">
        <v>3</v>
      </c>
      <c r="G14" s="45">
        <v>1</v>
      </c>
      <c r="H14" s="46">
        <v>3</v>
      </c>
      <c r="I14" s="106">
        <v>2</v>
      </c>
      <c r="J14" s="95"/>
      <c r="K14" s="89">
        <f ca="1">OFFSET(Очки!$A$2,F14,D14+OFFSET(Очки!$A$18,0,$C$41-1)-1)</f>
        <v>9.5</v>
      </c>
      <c r="L14" s="39">
        <f ca="1">IF(F14&lt;E14,OFFSET(Очки!$A$20,2+E14-F14,IF(D14=1,13-E14,10+D14)),0)</f>
        <v>0.7</v>
      </c>
      <c r="M14" s="39"/>
      <c r="N14" s="92"/>
      <c r="O14" s="89">
        <f ca="1">OFFSET(Очки!$A$2,I14,G14+OFFSET(Очки!$A$18,0,$C$41-1)-1)</f>
        <v>16</v>
      </c>
      <c r="P14" s="39">
        <f ca="1">IF(I14&lt;H14,OFFSET(Очки!$A$20,2+H14-I14,IF(G14=1,13-H14,10+G14)),0)</f>
        <v>0.7</v>
      </c>
      <c r="Q14" s="39"/>
      <c r="R14" s="90">
        <v>-3</v>
      </c>
      <c r="S14" s="102">
        <f t="shared" ca="1" si="0"/>
        <v>23.9</v>
      </c>
    </row>
    <row r="15" spans="1:19" ht="15.75">
      <c r="A15" s="40">
        <f ca="1">RANK(S15,S$6:OFFSET(S$6,0,0,COUNTA(B$6:B$40)))</f>
        <v>10</v>
      </c>
      <c r="B15" s="107" t="s">
        <v>63</v>
      </c>
      <c r="C15" s="108" t="s">
        <v>43</v>
      </c>
      <c r="D15" s="42">
        <v>1</v>
      </c>
      <c r="E15" s="43">
        <v>1</v>
      </c>
      <c r="F15" s="44">
        <v>8</v>
      </c>
      <c r="G15" s="45">
        <v>2</v>
      </c>
      <c r="H15" s="46">
        <v>1</v>
      </c>
      <c r="I15" s="106">
        <v>2</v>
      </c>
      <c r="J15" s="95"/>
      <c r="K15" s="89">
        <f ca="1">OFFSET(Очки!$A$2,F15,D15+OFFSET(Очки!$A$18,0,$C$41-1)-1)</f>
        <v>11.5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OFFSET(Очки!$A$2,I15,G15+OFFSET(Очки!$A$18,0,$C$41-1)-1)</f>
        <v>10.5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22</v>
      </c>
    </row>
    <row r="16" spans="1:19" ht="15.75">
      <c r="A16" s="40">
        <f ca="1">RANK(S16,S$6:OFFSET(S$6,0,0,COUNTA(B$6:B$40)))</f>
        <v>11</v>
      </c>
      <c r="B16" s="107" t="s">
        <v>50</v>
      </c>
      <c r="C16" s="108">
        <v>20</v>
      </c>
      <c r="D16" s="42">
        <v>2</v>
      </c>
      <c r="E16" s="43">
        <v>3</v>
      </c>
      <c r="F16" s="44">
        <v>2</v>
      </c>
      <c r="G16" s="45">
        <v>1</v>
      </c>
      <c r="H16" s="46">
        <v>2</v>
      </c>
      <c r="I16" s="106">
        <v>10</v>
      </c>
      <c r="J16" s="95"/>
      <c r="K16" s="89">
        <f ca="1">OFFSET(Очки!$A$2,F16,D16+OFFSET(Очки!$A$18,0,$C$41-1)-1)</f>
        <v>10.5</v>
      </c>
      <c r="L16" s="39">
        <f ca="1">IF(F16&lt;E16,OFFSET(Очки!$A$20,2+E16-F16,IF(D16=1,13-E16,10+D16)),0)</f>
        <v>0.7</v>
      </c>
      <c r="M16" s="39"/>
      <c r="N16" s="92"/>
      <c r="O16" s="89">
        <f ca="1">OFFSET(Очки!$A$2,I16,G16+OFFSET(Очки!$A$18,0,$C$41-1)-1)</f>
        <v>10.5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21.7</v>
      </c>
    </row>
    <row r="17" spans="1:19" ht="15.75">
      <c r="A17" s="40">
        <f ca="1">RANK(S17,S$6:OFFSET(S$6,0,0,COUNTA(B$6:B$40)))</f>
        <v>12</v>
      </c>
      <c r="B17" s="113" t="s">
        <v>58</v>
      </c>
      <c r="C17" s="108">
        <v>17.5</v>
      </c>
      <c r="D17" s="42">
        <v>2</v>
      </c>
      <c r="E17" s="43">
        <v>11</v>
      </c>
      <c r="F17" s="44">
        <v>5</v>
      </c>
      <c r="G17" s="45">
        <v>1</v>
      </c>
      <c r="H17" s="46">
        <v>4</v>
      </c>
      <c r="I17" s="106">
        <v>6</v>
      </c>
      <c r="J17" s="95"/>
      <c r="K17" s="89">
        <f ca="1">OFFSET(Очки!$A$2,F17,D17+OFFSET(Очки!$A$18,0,$C$41-1)-1)</f>
        <v>7.5</v>
      </c>
      <c r="L17" s="39">
        <f ca="1">IF(F17&lt;E17,OFFSET(Очки!$A$20,2+E17-F17,IF(D17=1,13-E17,10+D17)),0)</f>
        <v>4.2</v>
      </c>
      <c r="M17" s="39"/>
      <c r="N17" s="92"/>
      <c r="O17" s="89">
        <f ca="1">OFFSET(Очки!$A$2,I17,G17+OFFSET(Очки!$A$18,0,$C$41-1)-1)</f>
        <v>12.5</v>
      </c>
      <c r="P17" s="39">
        <f ca="1">IF(I17&lt;H17,OFFSET(Очки!$A$20,2+H17-I17,IF(G17=1,13-H17,10+G17)),0)</f>
        <v>0</v>
      </c>
      <c r="Q17" s="39"/>
      <c r="R17" s="90">
        <v>-3</v>
      </c>
      <c r="S17" s="102">
        <f t="shared" ca="1" si="0"/>
        <v>21.2</v>
      </c>
    </row>
    <row r="18" spans="1:19" ht="15.75">
      <c r="A18" s="40">
        <f ca="1">RANK(S18,S$6:OFFSET(S$6,0,0,COUNTA(B$6:B$40)))</f>
        <v>13</v>
      </c>
      <c r="B18" s="107" t="s">
        <v>53</v>
      </c>
      <c r="C18" s="108" t="s">
        <v>43</v>
      </c>
      <c r="D18" s="42">
        <v>2</v>
      </c>
      <c r="E18" s="43">
        <v>1</v>
      </c>
      <c r="F18" s="44">
        <v>1</v>
      </c>
      <c r="G18" s="45">
        <v>2</v>
      </c>
      <c r="H18" s="46">
        <v>7</v>
      </c>
      <c r="I18" s="106">
        <v>5</v>
      </c>
      <c r="J18" s="95"/>
      <c r="K18" s="89">
        <f ca="1">OFFSET(Очки!$A$2,F18,D18+OFFSET(Очки!$A$18,0,$C$41-1)-1)</f>
        <v>11.5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OFFSET(Очки!$A$2,I18,G18+OFFSET(Очки!$A$18,0,$C$41-1)-1)</f>
        <v>7.5</v>
      </c>
      <c r="P18" s="39">
        <f ca="1">IF(I18&lt;H18,OFFSET(Очки!$A$20,2+H18-I18,IF(G18=1,13-H18,10+G18)),0)</f>
        <v>1.4</v>
      </c>
      <c r="Q18" s="39"/>
      <c r="R18" s="90"/>
      <c r="S18" s="102">
        <f t="shared" ca="1" si="0"/>
        <v>20.399999999999999</v>
      </c>
    </row>
    <row r="19" spans="1:19" ht="15.75">
      <c r="A19" s="40">
        <f ca="1">RANK(S19,S$6:OFFSET(S$6,0,0,COUNTA(B$6:B$40)))</f>
        <v>14</v>
      </c>
      <c r="B19" s="107" t="s">
        <v>70</v>
      </c>
      <c r="C19" s="108" t="s">
        <v>43</v>
      </c>
      <c r="D19" s="42">
        <v>2</v>
      </c>
      <c r="E19" s="43">
        <v>8</v>
      </c>
      <c r="F19" s="44">
        <v>5</v>
      </c>
      <c r="G19" s="45">
        <v>2</v>
      </c>
      <c r="H19" s="46">
        <v>10</v>
      </c>
      <c r="I19" s="106">
        <v>6</v>
      </c>
      <c r="J19" s="95"/>
      <c r="K19" s="89">
        <f ca="1">OFFSET(Очки!$A$2,F19,D19+OFFSET(Очки!$A$18,0,$C$41-1)-1)</f>
        <v>7.5</v>
      </c>
      <c r="L19" s="39">
        <f ca="1">IF(F19&lt;E19,OFFSET(Очки!$A$20,2+E19-F19,IF(D19=1,13-E19,10+D19)),0)</f>
        <v>2.1</v>
      </c>
      <c r="M19" s="39"/>
      <c r="N19" s="92"/>
      <c r="O19" s="89">
        <f ca="1">OFFSET(Очки!$A$2,I19,G19+OFFSET(Очки!$A$18,0,$C$41-1)-1)</f>
        <v>7</v>
      </c>
      <c r="P19" s="39">
        <f ca="1">IF(I19&lt;H19,OFFSET(Очки!$A$20,2+H19-I19,IF(G19=1,13-H19,10+G19)),0)</f>
        <v>2.8</v>
      </c>
      <c r="Q19" s="39"/>
      <c r="R19" s="90"/>
      <c r="S19" s="102">
        <f t="shared" ca="1" si="0"/>
        <v>19.400000000000002</v>
      </c>
    </row>
    <row r="20" spans="1:19" ht="15.75">
      <c r="A20" s="40">
        <f ca="1">RANK(S20,S$6:OFFSET(S$6,0,0,COUNTA(B$6:B$40)))</f>
        <v>15</v>
      </c>
      <c r="B20" s="114" t="s">
        <v>73</v>
      </c>
      <c r="C20" s="108">
        <v>10</v>
      </c>
      <c r="D20" s="42">
        <v>1</v>
      </c>
      <c r="E20" s="43">
        <v>5</v>
      </c>
      <c r="F20" s="44">
        <v>9</v>
      </c>
      <c r="G20" s="45">
        <v>2</v>
      </c>
      <c r="H20" s="46">
        <v>6</v>
      </c>
      <c r="I20" s="106">
        <v>4</v>
      </c>
      <c r="J20" s="95"/>
      <c r="K20" s="89">
        <f ca="1">OFFSET(Очки!$A$2,F20,D20+OFFSET(Очки!$A$18,0,$C$41-1)-1)</f>
        <v>11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OFFSET(Очки!$A$2,I20,G20+OFFSET(Очки!$A$18,0,$C$41-1)-1)</f>
        <v>8.5</v>
      </c>
      <c r="P20" s="39">
        <f ca="1">IF(I20&lt;H20,OFFSET(Очки!$A$20,2+H20-I20,IF(G20=1,13-H20,10+G20)),0)</f>
        <v>1.4</v>
      </c>
      <c r="Q20" s="39">
        <v>0.5</v>
      </c>
      <c r="R20" s="90">
        <v>-2</v>
      </c>
      <c r="S20" s="102">
        <f t="shared" ca="1" si="0"/>
        <v>19.399999999999999</v>
      </c>
    </row>
    <row r="21" spans="1:19" ht="15.75">
      <c r="A21" s="40">
        <f ca="1">RANK(S21,S$6:OFFSET(S$6,0,0,COUNTA(B$6:B$40)))</f>
        <v>16</v>
      </c>
      <c r="B21" s="107" t="s">
        <v>65</v>
      </c>
      <c r="C21" s="108">
        <v>5</v>
      </c>
      <c r="D21" s="42">
        <v>3</v>
      </c>
      <c r="E21" s="43">
        <v>7</v>
      </c>
      <c r="F21" s="44">
        <v>2</v>
      </c>
      <c r="G21" s="45">
        <v>2</v>
      </c>
      <c r="H21" s="46">
        <v>4</v>
      </c>
      <c r="I21" s="106">
        <v>3</v>
      </c>
      <c r="J21" s="95"/>
      <c r="K21" s="89">
        <f ca="1">OFFSET(Очки!$A$2,F21,D21+OFFSET(Очки!$A$18,0,$C$41-1)-1)</f>
        <v>5</v>
      </c>
      <c r="L21" s="39">
        <f ca="1">IF(F21&lt;E21,OFFSET(Очки!$A$20,2+E21-F21,IF(D21=1,13-E21,10+D21)),0)</f>
        <v>2.5</v>
      </c>
      <c r="M21" s="39"/>
      <c r="N21" s="92"/>
      <c r="O21" s="89">
        <f ca="1">OFFSET(Очки!$A$2,I21,G21+OFFSET(Очки!$A$18,0,$C$41-1)-1)</f>
        <v>9.5</v>
      </c>
      <c r="P21" s="39">
        <f ca="1">IF(I21&lt;H21,OFFSET(Очки!$A$20,2+H21-I21,IF(G21=1,13-H21,10+G21)),0)</f>
        <v>0.7</v>
      </c>
      <c r="Q21" s="39"/>
      <c r="R21" s="90"/>
      <c r="S21" s="102">
        <f t="shared" ca="1" si="0"/>
        <v>17.7</v>
      </c>
    </row>
    <row r="22" spans="1:19" ht="15.75">
      <c r="A22" s="40">
        <f ca="1">RANK(S22,S$6:OFFSET(S$6,0,0,COUNTA(B$6:B$40)))</f>
        <v>17</v>
      </c>
      <c r="B22" s="116" t="s">
        <v>80</v>
      </c>
      <c r="C22" s="108" t="s">
        <v>43</v>
      </c>
      <c r="D22" s="42">
        <v>2</v>
      </c>
      <c r="E22" s="43">
        <v>5</v>
      </c>
      <c r="F22" s="44">
        <v>7</v>
      </c>
      <c r="G22" s="45">
        <v>2</v>
      </c>
      <c r="H22" s="46">
        <v>5</v>
      </c>
      <c r="I22" s="106">
        <v>8</v>
      </c>
      <c r="J22" s="95"/>
      <c r="K22" s="89">
        <f ca="1">OFFSET(Очки!$A$2,F22,D22+OFFSET(Очки!$A$18,0,$C$41-1)-1)</f>
        <v>6.5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OFFSET(Очки!$A$2,I22,G22+OFFSET(Очки!$A$18,0,$C$41-1)-1)</f>
        <v>6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12.5</v>
      </c>
    </row>
    <row r="23" spans="1:19" ht="15.75">
      <c r="A23" s="40">
        <f ca="1">RANK(S23,S$6:OFFSET(S$6,0,0,COUNTA(B$6:B$40)))</f>
        <v>18</v>
      </c>
      <c r="B23" s="107" t="s">
        <v>67</v>
      </c>
      <c r="C23" s="108"/>
      <c r="D23" s="42">
        <v>3</v>
      </c>
      <c r="E23" s="43">
        <v>3</v>
      </c>
      <c r="F23" s="44">
        <v>1</v>
      </c>
      <c r="G23" s="45">
        <v>3</v>
      </c>
      <c r="H23" s="46">
        <v>8</v>
      </c>
      <c r="I23" s="106">
        <v>4</v>
      </c>
      <c r="J23" s="95"/>
      <c r="K23" s="89">
        <f ca="1">OFFSET(Очки!$A$2,F23,D23+OFFSET(Очки!$A$18,0,$C$41-1)-1)</f>
        <v>6</v>
      </c>
      <c r="L23" s="39">
        <f ca="1">IF(F23&lt;E23,OFFSET(Очки!$A$20,2+E23-F23,IF(D23=1,13-E23,10+D23)),0)</f>
        <v>1</v>
      </c>
      <c r="M23" s="39"/>
      <c r="N23" s="92"/>
      <c r="O23" s="89">
        <f ca="1">OFFSET(Очки!$A$2,I23,G23+OFFSET(Очки!$A$18,0,$C$41-1)-1)</f>
        <v>3</v>
      </c>
      <c r="P23" s="39">
        <f ca="1">IF(I23&lt;H23,OFFSET(Очки!$A$20,2+H23-I23,IF(G23=1,13-H23,10+G23)),0)</f>
        <v>2</v>
      </c>
      <c r="Q23" s="39"/>
      <c r="R23" s="90"/>
      <c r="S23" s="102">
        <f t="shared" ca="1" si="0"/>
        <v>12</v>
      </c>
    </row>
    <row r="24" spans="1:19" ht="15.75">
      <c r="A24" s="40">
        <f ca="1">RANK(S24,S$6:OFFSET(S$6,0,0,COUNTA(B$6:B$40)))</f>
        <v>19</v>
      </c>
      <c r="B24" s="114" t="s">
        <v>47</v>
      </c>
      <c r="C24" s="108">
        <v>17.5</v>
      </c>
      <c r="D24" s="42">
        <v>2</v>
      </c>
      <c r="E24" s="43">
        <v>6</v>
      </c>
      <c r="F24" s="44">
        <v>4</v>
      </c>
      <c r="G24" s="45">
        <v>3</v>
      </c>
      <c r="H24" s="46">
        <v>5</v>
      </c>
      <c r="I24" s="106">
        <v>3</v>
      </c>
      <c r="J24" s="95"/>
      <c r="K24" s="89">
        <f ca="1">OFFSET(Очки!$A$2,F24,D24+OFFSET(Очки!$A$18,0,$C$41-1)-1)</f>
        <v>8.5</v>
      </c>
      <c r="L24" s="39">
        <f ca="1">IF(F24&lt;E24,OFFSET(Очки!$A$20,2+E24-F24,IF(D24=1,13-E24,10+D24)),0)</f>
        <v>1.4</v>
      </c>
      <c r="M24" s="39"/>
      <c r="N24" s="92"/>
      <c r="O24" s="89">
        <f ca="1">OFFSET(Очки!$A$2,I24,G24+OFFSET(Очки!$A$18,0,$C$41-1)-1)</f>
        <v>4</v>
      </c>
      <c r="P24" s="39">
        <f ca="1">IF(I24&lt;H24,OFFSET(Очки!$A$20,2+H24-I24,IF(G24=1,13-H24,10+G24)),0)</f>
        <v>1</v>
      </c>
      <c r="Q24" s="39"/>
      <c r="R24" s="90">
        <v>-3</v>
      </c>
      <c r="S24" s="102">
        <f t="shared" ca="1" si="0"/>
        <v>11.9</v>
      </c>
    </row>
    <row r="25" spans="1:19" ht="15.75">
      <c r="A25" s="40">
        <f ca="1">RANK(S25,S$6:OFFSET(S$6,0,0,COUNTA(B$6:B$40)))</f>
        <v>20</v>
      </c>
      <c r="B25" s="107" t="s">
        <v>46</v>
      </c>
      <c r="C25" s="108">
        <v>7.5</v>
      </c>
      <c r="D25" s="42">
        <v>2</v>
      </c>
      <c r="E25" s="43">
        <v>10</v>
      </c>
      <c r="F25" s="44">
        <v>11</v>
      </c>
      <c r="G25" s="45">
        <v>2</v>
      </c>
      <c r="H25" s="46">
        <v>2</v>
      </c>
      <c r="I25" s="106">
        <v>1</v>
      </c>
      <c r="J25" s="95"/>
      <c r="K25" s="89">
        <f ca="1">OFFSET(Очки!$A$2,F25,D25+OFFSET(Очки!$A$18,0,$C$41-1)-1)</f>
        <v>4.5</v>
      </c>
      <c r="L25" s="39">
        <f ca="1">IF(F25&lt;E25,OFFSET(Очки!$A$20,2+E25-F25,IF(D25=1,13-E25,10+D25)),0)</f>
        <v>0</v>
      </c>
      <c r="M25" s="39"/>
      <c r="N25" s="92">
        <f>-3-2</f>
        <v>-5</v>
      </c>
      <c r="O25" s="89">
        <f ca="1">OFFSET(Очки!$A$2,I25,G25+OFFSET(Очки!$A$18,0,$C$41-1)-1)</f>
        <v>11.5</v>
      </c>
      <c r="P25" s="39">
        <f ca="1">IF(I25&lt;H25,OFFSET(Очки!$A$20,2+H25-I25,IF(G25=1,13-H25,10+G25)),0)</f>
        <v>0.7</v>
      </c>
      <c r="Q25" s="39"/>
      <c r="R25" s="90"/>
      <c r="S25" s="102">
        <f t="shared" ca="1" si="0"/>
        <v>11.7</v>
      </c>
    </row>
    <row r="26" spans="1:19" ht="15.75">
      <c r="A26" s="40">
        <f ca="1">RANK(S26,S$6:OFFSET(S$6,0,0,COUNTA(B$6:B$40)))</f>
        <v>21</v>
      </c>
      <c r="B26" s="114" t="s">
        <v>75</v>
      </c>
      <c r="C26" s="108">
        <v>10</v>
      </c>
      <c r="D26" s="42">
        <v>1</v>
      </c>
      <c r="E26" s="43">
        <v>3</v>
      </c>
      <c r="F26" s="44">
        <v>8</v>
      </c>
      <c r="G26" s="45">
        <v>2</v>
      </c>
      <c r="H26" s="46">
        <v>9</v>
      </c>
      <c r="I26" s="106">
        <v>7</v>
      </c>
      <c r="J26" s="95"/>
      <c r="K26" s="89">
        <f ca="1">OFFSET(Очки!$A$2,F26,D26+OFFSET(Очки!$A$18,0,$C$41-1)-1)</f>
        <v>11.5</v>
      </c>
      <c r="L26" s="39">
        <f ca="1">IF(F26&lt;E26,OFFSET(Очки!$A$20,2+E26-F26,IF(D26=1,13-E26,10+D26)),0)</f>
        <v>0</v>
      </c>
      <c r="M26" s="39"/>
      <c r="N26" s="92">
        <v>-5</v>
      </c>
      <c r="O26" s="89">
        <f ca="1">OFFSET(Очки!$A$2,I26,G26+OFFSET(Очки!$A$18,0,$C$41-1)-1)</f>
        <v>6.5</v>
      </c>
      <c r="P26" s="39">
        <f ca="1">IF(I26&lt;H26,OFFSET(Очки!$A$20,2+H26-I26,IF(G26=1,13-H26,10+G26)),0)</f>
        <v>1.4</v>
      </c>
      <c r="Q26" s="39"/>
      <c r="R26" s="90">
        <v>-3</v>
      </c>
      <c r="S26" s="102">
        <f t="shared" ca="1" si="0"/>
        <v>11.4</v>
      </c>
    </row>
    <row r="27" spans="1:19" ht="15.75">
      <c r="A27" s="40">
        <f ca="1">RANK(S27,S$6:OFFSET(S$6,0,0,COUNTA(B$6:B$40)))</f>
        <v>22</v>
      </c>
      <c r="B27" s="107" t="s">
        <v>55</v>
      </c>
      <c r="C27" s="108" t="s">
        <v>43</v>
      </c>
      <c r="D27" s="42">
        <v>3</v>
      </c>
      <c r="E27" s="43">
        <v>6</v>
      </c>
      <c r="F27" s="44">
        <v>4</v>
      </c>
      <c r="G27" s="45">
        <v>3</v>
      </c>
      <c r="H27" s="46">
        <v>7</v>
      </c>
      <c r="I27" s="106">
        <v>1</v>
      </c>
      <c r="J27" s="95"/>
      <c r="K27" s="89">
        <f ca="1">OFFSET(Очки!$A$2,F27,D27+OFFSET(Очки!$A$18,0,$C$41-1)-1)</f>
        <v>3</v>
      </c>
      <c r="L27" s="39">
        <f ca="1">IF(F27&lt;E27,OFFSET(Очки!$A$20,2+E27-F27,IF(D27=1,13-E27,10+D27)),0)</f>
        <v>1</v>
      </c>
      <c r="M27" s="39"/>
      <c r="N27" s="92">
        <v>-2</v>
      </c>
      <c r="O27" s="89">
        <f ca="1">OFFSET(Очки!$A$2,I27,G27+OFFSET(Очки!$A$18,0,$C$41-1)-1)</f>
        <v>6</v>
      </c>
      <c r="P27" s="39">
        <f ca="1">IF(I27&lt;H27,OFFSET(Очки!$A$20,2+H27-I27,IF(G27=1,13-H27,10+G27)),0)</f>
        <v>3</v>
      </c>
      <c r="Q27" s="39"/>
      <c r="R27" s="90"/>
      <c r="S27" s="102">
        <f t="shared" ca="1" si="0"/>
        <v>11</v>
      </c>
    </row>
    <row r="28" spans="1:19" ht="15.75">
      <c r="A28" s="40">
        <f ca="1">RANK(S28,S$6:OFFSET(S$6,0,0,COUNTA(B$6:B$40)))</f>
        <v>23</v>
      </c>
      <c r="B28" s="107" t="s">
        <v>49</v>
      </c>
      <c r="C28" s="108">
        <v>7.5</v>
      </c>
      <c r="D28" s="42">
        <v>2</v>
      </c>
      <c r="E28" s="43">
        <v>9</v>
      </c>
      <c r="F28" s="44">
        <v>7</v>
      </c>
      <c r="G28" s="45">
        <v>3</v>
      </c>
      <c r="H28" s="46">
        <v>6</v>
      </c>
      <c r="I28" s="106">
        <v>2</v>
      </c>
      <c r="J28" s="95"/>
      <c r="K28" s="89">
        <f ca="1">OFFSET(Очки!$A$2,F28,D28+OFFSET(Очки!$A$18,0,$C$41-1)-1)</f>
        <v>6.5</v>
      </c>
      <c r="L28" s="39">
        <f ca="1">IF(F28&lt;E28,OFFSET(Очки!$A$20,2+E28-F28,IF(D28=1,13-E28,10+D28)),0)</f>
        <v>1.4</v>
      </c>
      <c r="M28" s="39"/>
      <c r="N28" s="92">
        <f>-3-1</f>
        <v>-4</v>
      </c>
      <c r="O28" s="89">
        <f ca="1">OFFSET(Очки!$A$2,I28,G28+OFFSET(Очки!$A$18,0,$C$41-1)-1)</f>
        <v>5</v>
      </c>
      <c r="P28" s="39">
        <f ca="1">IF(I28&lt;H28,OFFSET(Очки!$A$20,2+H28-I28,IF(G28=1,13-H28,10+G28)),0)</f>
        <v>2</v>
      </c>
      <c r="Q28" s="39"/>
      <c r="R28" s="90"/>
      <c r="S28" s="102">
        <f t="shared" ca="1" si="0"/>
        <v>10.9</v>
      </c>
    </row>
    <row r="29" spans="1:19" ht="15.75">
      <c r="A29" s="40">
        <f ca="1">RANK(S29,S$6:OFFSET(S$6,0,0,COUNTA(B$6:B$40)))</f>
        <v>24</v>
      </c>
      <c r="B29" s="107" t="s">
        <v>69</v>
      </c>
      <c r="C29" s="108">
        <v>7.5</v>
      </c>
      <c r="D29" s="42">
        <v>2</v>
      </c>
      <c r="E29" s="43">
        <v>7</v>
      </c>
      <c r="F29" s="44">
        <v>9</v>
      </c>
      <c r="G29" s="45">
        <v>2</v>
      </c>
      <c r="H29" s="46">
        <v>3</v>
      </c>
      <c r="I29" s="106">
        <v>10</v>
      </c>
      <c r="J29" s="95"/>
      <c r="K29" s="89">
        <f ca="1">OFFSET(Очки!$A$2,F29,D29+OFFSET(Очки!$A$18,0,$C$41-1)-1)</f>
        <v>5.5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OFFSET(Очки!$A$2,I29,G29+OFFSET(Очки!$A$18,0,$C$41-1)-1)</f>
        <v>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10.5</v>
      </c>
    </row>
    <row r="30" spans="1:19" ht="15.75">
      <c r="A30" s="40">
        <f ca="1">RANK(S30,S$6:OFFSET(S$6,0,0,COUNTA(B$6:B$40)))</f>
        <v>25</v>
      </c>
      <c r="B30" s="114" t="s">
        <v>74</v>
      </c>
      <c r="C30" s="108" t="s">
        <v>43</v>
      </c>
      <c r="D30" s="42">
        <v>3</v>
      </c>
      <c r="E30" s="43">
        <v>4</v>
      </c>
      <c r="F30" s="44">
        <v>3</v>
      </c>
      <c r="G30" s="45">
        <v>2</v>
      </c>
      <c r="H30" s="46">
        <v>8</v>
      </c>
      <c r="I30" s="106">
        <v>9</v>
      </c>
      <c r="J30" s="95"/>
      <c r="K30" s="89">
        <f ca="1">OFFSET(Очки!$A$2,F30,D30+OFFSET(Очки!$A$18,0,$C$41-1)-1)</f>
        <v>4</v>
      </c>
      <c r="L30" s="39">
        <f ca="1">IF(F30&lt;E30,OFFSET(Очки!$A$20,2+E30-F30,IF(D30=1,13-E30,10+D30)),0)</f>
        <v>0.5</v>
      </c>
      <c r="M30" s="39"/>
      <c r="N30" s="92"/>
      <c r="O30" s="89">
        <f ca="1">OFFSET(Очки!$A$2,I30,G30+OFFSET(Очки!$A$18,0,$C$41-1)-1)</f>
        <v>5.5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10</v>
      </c>
    </row>
    <row r="31" spans="1:19" ht="15.75">
      <c r="A31" s="40">
        <f ca="1">RANK(S31,S$6:OFFSET(S$6,0,0,COUNTA(B$6:B$40)))</f>
        <v>26</v>
      </c>
      <c r="B31" s="107" t="s">
        <v>68</v>
      </c>
      <c r="C31" s="108"/>
      <c r="D31" s="42">
        <v>3</v>
      </c>
      <c r="E31" s="43">
        <v>5</v>
      </c>
      <c r="F31" s="44">
        <v>5</v>
      </c>
      <c r="G31" s="45">
        <v>3</v>
      </c>
      <c r="H31" s="46">
        <v>9</v>
      </c>
      <c r="I31" s="106">
        <v>3</v>
      </c>
      <c r="J31" s="95"/>
      <c r="K31" s="89">
        <f ca="1">OFFSET(Очки!$A$2,F31,D31+OFFSET(Очки!$A$18,0,$C$41-1)-1)</f>
        <v>2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OFFSET(Очки!$A$2,I31,G31+OFFSET(Очки!$A$18,0,$C$41-1)-1)</f>
        <v>4</v>
      </c>
      <c r="P31" s="39">
        <f ca="1">IF(I31&lt;H31,OFFSET(Очки!$A$20,2+H31-I31,IF(G31=1,13-H31,10+G31)),0)</f>
        <v>3</v>
      </c>
      <c r="Q31" s="39"/>
      <c r="R31" s="90"/>
      <c r="S31" s="102">
        <f t="shared" ca="1" si="0"/>
        <v>9</v>
      </c>
    </row>
    <row r="32" spans="1:19" ht="15.75">
      <c r="A32" s="40">
        <f ca="1">RANK(S32,S$6:OFFSET(S$6,0,0,COUNTA(B$6:B$40)))</f>
        <v>27</v>
      </c>
      <c r="B32" s="114" t="s">
        <v>78</v>
      </c>
      <c r="C32" s="108" t="s">
        <v>43</v>
      </c>
      <c r="D32" s="42">
        <v>3</v>
      </c>
      <c r="E32" s="43">
        <v>8</v>
      </c>
      <c r="F32" s="44">
        <v>6</v>
      </c>
      <c r="G32" s="45">
        <v>2</v>
      </c>
      <c r="H32" s="46">
        <v>11</v>
      </c>
      <c r="I32" s="106">
        <v>10</v>
      </c>
      <c r="J32" s="95"/>
      <c r="K32" s="89">
        <f ca="1">OFFSET(Очки!$A$2,F32,D32+OFFSET(Очки!$A$18,0,$C$41-1)-1)</f>
        <v>1.5</v>
      </c>
      <c r="L32" s="39">
        <f ca="1">IF(F32&lt;E32,OFFSET(Очки!$A$20,2+E32-F32,IF(D32=1,13-E32,10+D32)),0)</f>
        <v>1</v>
      </c>
      <c r="M32" s="39"/>
      <c r="N32" s="92"/>
      <c r="O32" s="89">
        <f ca="1">OFFSET(Очки!$A$2,I32,G32+OFFSET(Очки!$A$18,0,$C$41-1)-1)</f>
        <v>5</v>
      </c>
      <c r="P32" s="39">
        <f ca="1">IF(I32&lt;H32,OFFSET(Очки!$A$20,2+H32-I32,IF(G32=1,13-H32,10+G32)),0)</f>
        <v>0.7</v>
      </c>
      <c r="Q32" s="39"/>
      <c r="R32" s="90"/>
      <c r="S32" s="102">
        <f t="shared" ca="1" si="0"/>
        <v>8.1999999999999993</v>
      </c>
    </row>
    <row r="33" spans="1:24" ht="15.75">
      <c r="A33" s="40">
        <f ca="1">RANK(S33,S$6:OFFSET(S$6,0,0,COUNTA(B$6:B$40)))</f>
        <v>28</v>
      </c>
      <c r="B33" s="107" t="s">
        <v>57</v>
      </c>
      <c r="C33" s="108">
        <v>5</v>
      </c>
      <c r="D33" s="42">
        <v>2</v>
      </c>
      <c r="E33" s="43">
        <v>2</v>
      </c>
      <c r="F33" s="44">
        <v>10</v>
      </c>
      <c r="G33" s="45">
        <v>3</v>
      </c>
      <c r="H33" s="46">
        <v>4</v>
      </c>
      <c r="I33" s="106">
        <v>6</v>
      </c>
      <c r="J33" s="95"/>
      <c r="K33" s="89">
        <f ca="1">OFFSET(Очки!$A$2,F33,D33+OFFSET(Очки!$A$18,0,$C$41-1)-1)</f>
        <v>5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OFFSET(Очки!$A$2,I33,G33+OFFSET(Очки!$A$18,0,$C$41-1)-1)</f>
        <v>1.5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6.5</v>
      </c>
    </row>
    <row r="34" spans="1:24" ht="15.75">
      <c r="A34" s="40">
        <f ca="1">RANK(S34,S$6:OFFSET(S$6,0,0,COUNTA(B$6:B$40)))</f>
        <v>29</v>
      </c>
      <c r="B34" s="107" t="s">
        <v>60</v>
      </c>
      <c r="C34" s="108">
        <v>12.5</v>
      </c>
      <c r="D34" s="42">
        <v>3</v>
      </c>
      <c r="E34" s="43">
        <v>9</v>
      </c>
      <c r="F34" s="44">
        <v>8</v>
      </c>
      <c r="G34" s="45">
        <v>3</v>
      </c>
      <c r="H34" s="46">
        <v>2</v>
      </c>
      <c r="I34" s="106">
        <v>7</v>
      </c>
      <c r="J34" s="95"/>
      <c r="K34" s="89">
        <f ca="1">OFFSET(Очки!$A$2,F34,D34+OFFSET(Очки!$A$18,0,$C$41-1)-1)</f>
        <v>0.5</v>
      </c>
      <c r="L34" s="39">
        <f ca="1">IF(F34&lt;E34,OFFSET(Очки!$A$20,2+E34-F34,IF(D34=1,13-E34,10+D34)),0)</f>
        <v>0.5</v>
      </c>
      <c r="M34" s="39"/>
      <c r="N34" s="92"/>
      <c r="O34" s="89">
        <f ca="1">OFFSET(Очки!$A$2,I34,G34+OFFSET(Очки!$A$18,0,$C$41-1)-1)</f>
        <v>1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2</v>
      </c>
    </row>
    <row r="35" spans="1:24" ht="15.75">
      <c r="A35" s="40">
        <f ca="1">RANK(S35,S$6:OFFSET(S$6,0,0,COUNTA(B$6:B$40)))</f>
        <v>30</v>
      </c>
      <c r="B35" s="117" t="s">
        <v>76</v>
      </c>
      <c r="C35" s="108">
        <v>7.5</v>
      </c>
      <c r="D35" s="42">
        <v>3</v>
      </c>
      <c r="E35" s="43">
        <v>1</v>
      </c>
      <c r="F35" s="44">
        <v>7</v>
      </c>
      <c r="G35" s="45">
        <v>3</v>
      </c>
      <c r="H35" s="46">
        <v>3</v>
      </c>
      <c r="I35" s="106">
        <v>8</v>
      </c>
      <c r="J35" s="95"/>
      <c r="K35" s="89">
        <f ca="1">OFFSET(Очки!$A$2,F35,D35+OFFSET(Очки!$A$18,0,$C$41-1)-1)</f>
        <v>1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OFFSET(Очки!$A$2,I35,G35+OFFSET(Очки!$A$18,0,$C$41-1)-1)</f>
        <v>0.5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1.5</v>
      </c>
    </row>
    <row r="36" spans="1:24" ht="15.75">
      <c r="A36" s="40">
        <f ca="1">RANK(S36,S$6:OFFSET(S$6,0,0,COUNTA(B$6:B$40)))</f>
        <v>31</v>
      </c>
      <c r="B36" s="118" t="s">
        <v>64</v>
      </c>
      <c r="C36" s="108" t="s">
        <v>43</v>
      </c>
      <c r="D36" s="42">
        <v>3</v>
      </c>
      <c r="E36" s="43">
        <v>11</v>
      </c>
      <c r="F36" s="44">
        <v>11</v>
      </c>
      <c r="G36" s="45">
        <v>3</v>
      </c>
      <c r="H36" s="46">
        <v>11</v>
      </c>
      <c r="I36" s="106">
        <v>11</v>
      </c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OFFSET(Очки!$A$2,I36,G36+OFFSET(Очки!$A$18,0,$C$41-1)-1)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</v>
      </c>
    </row>
    <row r="37" spans="1:24" ht="15.75">
      <c r="A37" s="40">
        <f ca="1">RANK(S37,S$6:OFFSET(S$6,0,0,COUNTA(B$6:B$40)))</f>
        <v>31</v>
      </c>
      <c r="B37" s="118" t="s">
        <v>66</v>
      </c>
      <c r="C37" s="108" t="s">
        <v>43</v>
      </c>
      <c r="D37" s="42">
        <v>3</v>
      </c>
      <c r="E37" s="43">
        <v>10</v>
      </c>
      <c r="F37" s="44">
        <v>10</v>
      </c>
      <c r="G37" s="45">
        <v>3</v>
      </c>
      <c r="H37" s="46">
        <v>1</v>
      </c>
      <c r="I37" s="106">
        <v>9</v>
      </c>
      <c r="J37" s="95"/>
      <c r="K37" s="89">
        <f ca="1">OFFSET(Очки!$A$2,F37,D37+OFFSET(Очки!$A$18,0,$C$41-1)-1)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OFFSET(Очки!$A$2,I37,G37+OFFSET(Очки!$A$18,0,$C$41-1)-1)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0</v>
      </c>
    </row>
    <row r="38" spans="1:24" ht="15.75">
      <c r="A38" s="40">
        <f ca="1">RANK(S38,S$6:OFFSET(S$6,0,0,COUNTA(B$6:B$40)))</f>
        <v>33</v>
      </c>
      <c r="B38" s="113" t="s">
        <v>62</v>
      </c>
      <c r="C38" s="108" t="s">
        <v>43</v>
      </c>
      <c r="D38" s="42">
        <v>3</v>
      </c>
      <c r="E38" s="43">
        <v>2</v>
      </c>
      <c r="F38" s="44">
        <v>9</v>
      </c>
      <c r="G38" s="45">
        <v>3</v>
      </c>
      <c r="H38" s="46">
        <v>10</v>
      </c>
      <c r="I38" s="106">
        <v>10</v>
      </c>
      <c r="J38" s="95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>
        <v>-3</v>
      </c>
      <c r="S38" s="102">
        <f t="shared" ca="1" si="0"/>
        <v>-3</v>
      </c>
    </row>
    <row r="39" spans="1:24" ht="15.75" hidden="1">
      <c r="A39" s="40">
        <f ca="1">RANK(S39,S$6:OFFSET(S$6,0,0,COUNTA(B$6:B$40)))</f>
        <v>31</v>
      </c>
      <c r="B39" s="107"/>
      <c r="C39" s="108"/>
      <c r="D39" s="42"/>
      <c r="E39" s="43"/>
      <c r="F39" s="44"/>
      <c r="G39" s="45"/>
      <c r="H39" s="46"/>
      <c r="I39" s="106"/>
      <c r="J39" s="95"/>
      <c r="K39" s="89">
        <f ca="1">OFFSET(Очки!$A$2,F39,D39+OFFSET(Очки!$A$18,0,$C$41-1)-1)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OFFSET(Очки!$A$2,I39,G39+OFFSET(Очки!$A$18,0,$C$41-1)-1)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0"/>
        <v>0</v>
      </c>
      <c r="X39" t="s">
        <v>45</v>
      </c>
    </row>
    <row r="40" spans="1:24" ht="16.5" hidden="1" thickBot="1">
      <c r="A40" s="40">
        <f ca="1">RANK(S40,S$6:OFFSET(S$6,0,0,COUNTA(B$6:B$40)))</f>
        <v>31</v>
      </c>
      <c r="B40" s="53"/>
      <c r="C40" s="54"/>
      <c r="D40" s="55"/>
      <c r="E40" s="56"/>
      <c r="F40" s="57"/>
      <c r="G40" s="58"/>
      <c r="H40" s="59"/>
      <c r="I40" s="56"/>
      <c r="J40" s="96"/>
      <c r="K40" s="55">
        <f ca="1">OFFSET(Очки!$A$2,F40,D40+OFFSET(Очки!$A$18,0,$C$41-1)-1)</f>
        <v>0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0</v>
      </c>
      <c r="P40" s="39">
        <f ca="1">IF(I40&lt;H40,OFFSET(Очки!$A$20,2+H40-I40,IF(G40=1,13-H40,10+G40)),0)</f>
        <v>0</v>
      </c>
      <c r="Q40" s="59"/>
      <c r="R40" s="57"/>
      <c r="S40" s="103">
        <f t="shared" ref="S40" ca="1" si="1">SUM(J40:R40)</f>
        <v>0</v>
      </c>
    </row>
    <row r="41" spans="1:24" ht="15.75">
      <c r="A41" s="60"/>
      <c r="B41" s="61" t="s">
        <v>44</v>
      </c>
      <c r="C41" s="61">
        <f>COUNTA(B6:B40)</f>
        <v>33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A6:S38">
    <sortCondition descending="1" ref="S6:S38"/>
  </sortState>
  <mergeCells count="17">
    <mergeCell ref="J4:J5"/>
    <mergeCell ref="K4:N4"/>
    <mergeCell ref="O4:R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F4:F5"/>
    <mergeCell ref="G4:G5"/>
    <mergeCell ref="H4:H5"/>
    <mergeCell ref="I4:I5"/>
  </mergeCells>
  <conditionalFormatting sqref="L6:L40">
    <cfRule type="expression" dxfId="8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1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opLeftCell="A5" zoomScale="80" zoomScaleNormal="80" workbookViewId="0">
      <selection activeCell="B29" sqref="B29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3" t="s">
        <v>81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ht="15.75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ht="15" customHeight="1" thickBot="1">
      <c r="A3" s="154" t="s">
        <v>30</v>
      </c>
      <c r="B3" s="155" t="s">
        <v>31</v>
      </c>
      <c r="C3" s="30"/>
      <c r="D3" s="155">
        <v>1</v>
      </c>
      <c r="E3" s="155"/>
      <c r="F3" s="155"/>
      <c r="G3" s="156">
        <v>2</v>
      </c>
      <c r="H3" s="156"/>
      <c r="I3" s="156"/>
      <c r="J3" s="157" t="s">
        <v>32</v>
      </c>
      <c r="K3" s="157"/>
      <c r="L3" s="157"/>
      <c r="M3" s="157"/>
      <c r="N3" s="157"/>
      <c r="O3" s="157"/>
      <c r="P3" s="157"/>
      <c r="Q3" s="157"/>
      <c r="R3" s="157"/>
      <c r="S3" s="158" t="s">
        <v>33</v>
      </c>
    </row>
    <row r="4" spans="1:19" ht="15" customHeight="1" thickBot="1">
      <c r="A4" s="154"/>
      <c r="B4" s="155"/>
      <c r="C4" s="159" t="s">
        <v>34</v>
      </c>
      <c r="D4" s="161" t="s">
        <v>35</v>
      </c>
      <c r="E4" s="163" t="s">
        <v>36</v>
      </c>
      <c r="F4" s="165" t="s">
        <v>37</v>
      </c>
      <c r="G4" s="167" t="s">
        <v>35</v>
      </c>
      <c r="H4" s="169" t="s">
        <v>36</v>
      </c>
      <c r="I4" s="171" t="s">
        <v>37</v>
      </c>
      <c r="J4" s="173" t="s">
        <v>38</v>
      </c>
      <c r="K4" s="152">
        <v>1</v>
      </c>
      <c r="L4" s="152"/>
      <c r="M4" s="152"/>
      <c r="N4" s="152"/>
      <c r="O4" s="152">
        <v>2</v>
      </c>
      <c r="P4" s="152"/>
      <c r="Q4" s="152"/>
      <c r="R4" s="152"/>
      <c r="S4" s="158"/>
    </row>
    <row r="5" spans="1:19" ht="42" customHeight="1" thickBot="1">
      <c r="A5" s="154"/>
      <c r="B5" s="156"/>
      <c r="C5" s="160"/>
      <c r="D5" s="162"/>
      <c r="E5" s="164"/>
      <c r="F5" s="166"/>
      <c r="G5" s="168"/>
      <c r="H5" s="170"/>
      <c r="I5" s="172"/>
      <c r="J5" s="17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58"/>
    </row>
    <row r="6" spans="1:19" ht="15.75">
      <c r="A6" s="31">
        <f ca="1">RANK(S6,S$6:OFFSET(S$6,0,0,COUNTA(B$6:B$32)))</f>
        <v>1</v>
      </c>
      <c r="B6" s="112" t="s">
        <v>54</v>
      </c>
      <c r="C6" s="108" t="s">
        <v>43</v>
      </c>
      <c r="D6" s="34">
        <v>1</v>
      </c>
      <c r="E6" s="35">
        <v>5</v>
      </c>
      <c r="F6" s="36">
        <v>1</v>
      </c>
      <c r="G6" s="37">
        <v>1</v>
      </c>
      <c r="H6" s="38">
        <v>8</v>
      </c>
      <c r="I6" s="35">
        <v>2</v>
      </c>
      <c r="J6" s="94">
        <v>0.5</v>
      </c>
      <c r="K6" s="86">
        <f ca="1">OFFSET(Очки!$A$2,F6,D6+OFFSET(Очки!$A$18,0,$C$33-1)-1)</f>
        <v>17</v>
      </c>
      <c r="L6" s="87">
        <f ca="1">IF(F6&lt;E6,OFFSET(Очки!$A$20,2+E6-F6,IF(D6=1,13-E6,10+D6)),0)</f>
        <v>3.1000000000000005</v>
      </c>
      <c r="M6" s="87">
        <v>2</v>
      </c>
      <c r="N6" s="91">
        <f>-3-3</f>
        <v>-6</v>
      </c>
      <c r="O6" s="86">
        <f ca="1">OFFSET(Очки!$A$2,I6,G6+OFFSET(Очки!$A$18,0,$C$33-1)-1)</f>
        <v>16</v>
      </c>
      <c r="P6" s="87">
        <f ca="1">IF(I6&lt;H6,OFFSET(Очки!$A$20,2+H6-I6,IF(G6=1,13-H6,10+G6)),0)</f>
        <v>5.7</v>
      </c>
      <c r="Q6" s="87">
        <v>2.5</v>
      </c>
      <c r="R6" s="88"/>
      <c r="S6" s="101">
        <f t="shared" ref="S6:S32" ca="1" si="0">SUM(J6:R6)</f>
        <v>40.800000000000004</v>
      </c>
    </row>
    <row r="7" spans="1:19" ht="15.75">
      <c r="A7" s="40">
        <f ca="1">RANK(S7,S$6:OFFSET(S$6,0,0,COUNTA(B$6:B$32)))</f>
        <v>2</v>
      </c>
      <c r="B7" s="48" t="s">
        <v>61</v>
      </c>
      <c r="C7" s="33" t="s">
        <v>43</v>
      </c>
      <c r="D7" s="42">
        <v>1</v>
      </c>
      <c r="E7" s="43">
        <v>8</v>
      </c>
      <c r="F7" s="44">
        <v>5</v>
      </c>
      <c r="G7" s="45">
        <v>1</v>
      </c>
      <c r="H7" s="46">
        <v>5</v>
      </c>
      <c r="I7" s="43">
        <v>3</v>
      </c>
      <c r="J7" s="95">
        <v>2</v>
      </c>
      <c r="K7" s="89">
        <f ca="1">OFFSET(Очки!$A$2,F7,D7+OFFSET(Очки!$A$18,0,$C$33-1)-1)</f>
        <v>13</v>
      </c>
      <c r="L7" s="39">
        <f ca="1">IF(F7&lt;E7,OFFSET(Очки!$A$20,2+E7-F7,IF(D7=1,13-E7,10+D7)),0)</f>
        <v>3.3</v>
      </c>
      <c r="M7" s="39">
        <v>1</v>
      </c>
      <c r="N7" s="92"/>
      <c r="O7" s="89">
        <f ca="1">OFFSET(Очки!$A$2,I7,G7+OFFSET(Очки!$A$18,0,$C$33-1)-1)</f>
        <v>15</v>
      </c>
      <c r="P7" s="39">
        <f ca="1">IF(I7&lt;H7,OFFSET(Очки!$A$20,2+H7-I7,IF(G7=1,13-H7,10+G7)),0)</f>
        <v>1.7000000000000002</v>
      </c>
      <c r="Q7" s="39"/>
      <c r="R7" s="90"/>
      <c r="S7" s="102">
        <f t="shared" ca="1" si="0"/>
        <v>36</v>
      </c>
    </row>
    <row r="8" spans="1:19" ht="15.75">
      <c r="A8" s="40">
        <f ca="1">RANK(S8,S$6:OFFSET(S$6,0,0,COUNTA(B$6:B$32)))</f>
        <v>3</v>
      </c>
      <c r="B8" s="32" t="s">
        <v>92</v>
      </c>
      <c r="C8" s="33">
        <v>20</v>
      </c>
      <c r="D8" s="42">
        <v>1</v>
      </c>
      <c r="E8" s="43">
        <v>4</v>
      </c>
      <c r="F8" s="44">
        <v>2</v>
      </c>
      <c r="G8" s="45">
        <v>1</v>
      </c>
      <c r="H8" s="46">
        <v>8</v>
      </c>
      <c r="I8" s="43">
        <v>6</v>
      </c>
      <c r="J8" s="95"/>
      <c r="K8" s="89">
        <f ca="1">OFFSET(Очки!$A$2,F8,D8+OFFSET(Очки!$A$18,0,$C$33-1)-1)</f>
        <v>16</v>
      </c>
      <c r="L8" s="39">
        <f ca="1">IF(F8&lt;E8,OFFSET(Очки!$A$20,2+E8-F8,IF(D8=1,13-E8,10+D8)),0)</f>
        <v>1.5</v>
      </c>
      <c r="M8" s="39"/>
      <c r="N8" s="92"/>
      <c r="O8" s="89">
        <f ca="1">OFFSET(Очки!$A$2,I8,G8+OFFSET(Очки!$A$18,0,$C$33-1)-1)</f>
        <v>12.5</v>
      </c>
      <c r="P8" s="39">
        <f ca="1">IF(I8&lt;H8,OFFSET(Очки!$A$20,2+H8-I8,IF(G8=1,13-H8,10+G8)),0)</f>
        <v>2.2999999999999998</v>
      </c>
      <c r="Q8" s="39">
        <v>1.5</v>
      </c>
      <c r="R8" s="90"/>
      <c r="S8" s="102">
        <f t="shared" ca="1" si="0"/>
        <v>33.799999999999997</v>
      </c>
    </row>
    <row r="9" spans="1:19" ht="15.75">
      <c r="A9" s="40">
        <f ca="1">RANK(S9,S$6:OFFSET(S$6,0,0,COUNTA(B$6:B$32)))</f>
        <v>4</v>
      </c>
      <c r="B9" s="47" t="s">
        <v>94</v>
      </c>
      <c r="C9" s="33" t="s">
        <v>43</v>
      </c>
      <c r="D9" s="42">
        <v>1</v>
      </c>
      <c r="E9" s="43">
        <v>6</v>
      </c>
      <c r="F9" s="44">
        <v>4</v>
      </c>
      <c r="G9" s="45">
        <v>1</v>
      </c>
      <c r="H9" s="46">
        <v>6</v>
      </c>
      <c r="I9" s="43">
        <v>6</v>
      </c>
      <c r="J9" s="95">
        <v>1</v>
      </c>
      <c r="K9" s="89">
        <f ca="1">OFFSET(Очки!$A$2,F9,D9+OFFSET(Очки!$A$18,0,$C$33-1)-1)</f>
        <v>14</v>
      </c>
      <c r="L9" s="39">
        <f ca="1">IF(F9&lt;E9,OFFSET(Очки!$A$20,2+E9-F9,IF(D9=1,13-E9,10+D9)),0)</f>
        <v>1.9</v>
      </c>
      <c r="M9" s="39">
        <v>1.5</v>
      </c>
      <c r="N9" s="92"/>
      <c r="O9" s="89">
        <f ca="1">OFFSET(Очки!$A$2,I9,G9+OFFSET(Очки!$A$18,0,$C$33-1)-1)</f>
        <v>12.5</v>
      </c>
      <c r="P9" s="39">
        <f ca="1">IF(I9&lt;H9,OFFSET(Очки!$A$20,2+H9-I9,IF(G9=1,13-H9,10+G9)),0)</f>
        <v>0</v>
      </c>
      <c r="Q9" s="39">
        <v>2</v>
      </c>
      <c r="R9" s="90">
        <v>-1</v>
      </c>
      <c r="S9" s="102">
        <f t="shared" ca="1" si="0"/>
        <v>31.9</v>
      </c>
    </row>
    <row r="10" spans="1:19" ht="15.75">
      <c r="A10" s="40">
        <f ca="1">RANK(S10,S$6:OFFSET(S$6,0,0,COUNTA(B$6:B$32)))</f>
        <v>5</v>
      </c>
      <c r="B10" s="48" t="s">
        <v>83</v>
      </c>
      <c r="C10" s="33" t="s">
        <v>43</v>
      </c>
      <c r="D10" s="42">
        <v>1</v>
      </c>
      <c r="E10" s="43">
        <v>9</v>
      </c>
      <c r="F10" s="44">
        <v>2</v>
      </c>
      <c r="G10" s="45"/>
      <c r="H10" s="46"/>
      <c r="I10" s="43"/>
      <c r="J10" s="95">
        <v>2.5</v>
      </c>
      <c r="K10" s="89">
        <f ca="1">OFFSET(Очки!$A$2,F10,D10+OFFSET(Очки!$A$18,0,$C$33-1)-1)</f>
        <v>16</v>
      </c>
      <c r="L10" s="39">
        <f ca="1">IF(F10&lt;E10,OFFSET(Очки!$A$20,2+E10-F10,IF(D10=1,13-E10,10+D10)),0)</f>
        <v>6.9</v>
      </c>
      <c r="M10" s="39">
        <v>2.5</v>
      </c>
      <c r="N10" s="92"/>
      <c r="O10" s="89">
        <f ca="1">OFFSET(Очки!$A$2,I10,G10+OFFSET(Очки!$A$18,0,$C$33-1)-1)</f>
        <v>0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27.9</v>
      </c>
    </row>
    <row r="11" spans="1:19" ht="15.75">
      <c r="A11" s="40">
        <v>5</v>
      </c>
      <c r="B11" s="47" t="s">
        <v>88</v>
      </c>
      <c r="C11" s="33" t="s">
        <v>43</v>
      </c>
      <c r="D11" s="42">
        <v>1</v>
      </c>
      <c r="E11" s="43">
        <v>1</v>
      </c>
      <c r="F11" s="44">
        <v>5</v>
      </c>
      <c r="G11" s="45">
        <v>2</v>
      </c>
      <c r="H11" s="46">
        <v>9</v>
      </c>
      <c r="I11" s="43">
        <v>2</v>
      </c>
      <c r="J11" s="95"/>
      <c r="K11" s="89">
        <f ca="1">OFFSET(Очки!$A$2,F11,D11+OFFSET(Очки!$A$18,0,$C$33-1)-1)</f>
        <v>13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OFFSET(Очки!$A$2,I11,G11+OFFSET(Очки!$A$18,0,$C$33-1)-1)</f>
        <v>11</v>
      </c>
      <c r="P11" s="39">
        <f ca="1">IF(I11&lt;H11,OFFSET(Очки!$A$20,2+H11-I11,IF(G11=1,13-H11,10+G11)),0)</f>
        <v>4.9000000000000004</v>
      </c>
      <c r="Q11" s="39"/>
      <c r="R11" s="90">
        <v>-3</v>
      </c>
      <c r="S11" s="102">
        <f t="shared" ca="1" si="0"/>
        <v>25.9</v>
      </c>
    </row>
    <row r="12" spans="1:19" ht="15.75">
      <c r="A12" s="40">
        <v>6</v>
      </c>
      <c r="B12" s="47" t="s">
        <v>95</v>
      </c>
      <c r="C12" s="33">
        <v>7.5</v>
      </c>
      <c r="D12" s="42">
        <v>2</v>
      </c>
      <c r="E12" s="43">
        <v>2</v>
      </c>
      <c r="F12" s="44">
        <v>3</v>
      </c>
      <c r="G12" s="45">
        <v>1</v>
      </c>
      <c r="H12" s="46">
        <v>1</v>
      </c>
      <c r="I12" s="43">
        <v>1</v>
      </c>
      <c r="J12" s="95"/>
      <c r="K12" s="89">
        <f ca="1">OFFSET(Очки!$A$2,F12,D12+OFFSET(Очки!$A$18,0,$C$33-1)-1)</f>
        <v>10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OFFSET(Очки!$A$2,I12,G12+OFFSET(Очки!$A$18,0,$C$33-1)-1)</f>
        <v>17</v>
      </c>
      <c r="P12" s="39">
        <f ca="1">IF(I12&lt;H12,OFFSET(Очки!$A$20,2+H12-I12,IF(G12=1,13-H12,10+G12)),0)</f>
        <v>0</v>
      </c>
      <c r="Q12" s="39">
        <v>0.5</v>
      </c>
      <c r="R12" s="90">
        <v>-3</v>
      </c>
      <c r="S12" s="102">
        <f t="shared" ca="1" si="0"/>
        <v>24.5</v>
      </c>
    </row>
    <row r="13" spans="1:19" ht="15.75">
      <c r="A13" s="40">
        <v>7</v>
      </c>
      <c r="B13" s="47" t="s">
        <v>96</v>
      </c>
      <c r="C13" s="33">
        <v>12.5</v>
      </c>
      <c r="D13" s="42">
        <v>2</v>
      </c>
      <c r="E13" s="43">
        <v>7</v>
      </c>
      <c r="F13" s="44">
        <v>8</v>
      </c>
      <c r="G13" s="45">
        <v>2</v>
      </c>
      <c r="H13" s="46">
        <v>7</v>
      </c>
      <c r="I13" s="43">
        <v>1</v>
      </c>
      <c r="J13" s="95"/>
      <c r="K13" s="89">
        <f ca="1">OFFSET(Очки!$A$2,F13,D13+OFFSET(Очки!$A$18,0,$C$33-1)-1)</f>
        <v>6.5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OFFSET(Очки!$A$2,I13,G13+OFFSET(Очки!$A$18,0,$C$33-1)-1)</f>
        <v>12</v>
      </c>
      <c r="P13" s="39">
        <f ca="1">IF(I13&lt;H13,OFFSET(Очки!$A$20,2+H13-I13,IF(G13=1,13-H13,10+G13)),0)</f>
        <v>4.2</v>
      </c>
      <c r="Q13" s="39">
        <v>1</v>
      </c>
      <c r="R13" s="90"/>
      <c r="S13" s="102">
        <f t="shared" ca="1" si="0"/>
        <v>23.7</v>
      </c>
    </row>
    <row r="14" spans="1:19" ht="15.75">
      <c r="A14" s="40">
        <v>8</v>
      </c>
      <c r="B14" s="47" t="s">
        <v>59</v>
      </c>
      <c r="C14" s="33">
        <v>7.5</v>
      </c>
      <c r="D14" s="42">
        <v>1</v>
      </c>
      <c r="E14" s="43">
        <v>3</v>
      </c>
      <c r="F14" s="44">
        <v>7</v>
      </c>
      <c r="G14" s="45">
        <v>2</v>
      </c>
      <c r="H14" s="46">
        <v>2</v>
      </c>
      <c r="I14" s="43">
        <v>3</v>
      </c>
      <c r="J14" s="95"/>
      <c r="K14" s="89">
        <f ca="1">OFFSET(Очки!$A$2,F14,D14+OFFSET(Очки!$A$18,0,$C$33-1)-1)</f>
        <v>12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OFFSET(Очки!$A$2,I14,G14+OFFSET(Очки!$A$18,0,$C$33-1)-1)</f>
        <v>10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22</v>
      </c>
    </row>
    <row r="15" spans="1:19" ht="15.75">
      <c r="A15" s="40">
        <v>9</v>
      </c>
      <c r="B15" s="47" t="s">
        <v>97</v>
      </c>
      <c r="C15" s="33" t="s">
        <v>43</v>
      </c>
      <c r="D15" s="42">
        <v>2</v>
      </c>
      <c r="E15" s="43">
        <v>1</v>
      </c>
      <c r="F15" s="44">
        <v>1</v>
      </c>
      <c r="G15" s="45">
        <v>2</v>
      </c>
      <c r="H15" s="46">
        <v>8</v>
      </c>
      <c r="I15" s="43">
        <v>6</v>
      </c>
      <c r="J15" s="95"/>
      <c r="K15" s="89">
        <f ca="1">OFFSET(Очки!$A$2,F15,D15+OFFSET(Очки!$A$18,0,$C$33-1)-1)</f>
        <v>12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OFFSET(Очки!$A$2,I15,G15+OFFSET(Очки!$A$18,0,$C$33-1)-1)</f>
        <v>7.5</v>
      </c>
      <c r="P15" s="39">
        <f ca="1">IF(I15&lt;H15,OFFSET(Очки!$A$20,2+H15-I15,IF(G15=1,13-H15,10+G15)),0)</f>
        <v>1.4</v>
      </c>
      <c r="Q15" s="39"/>
      <c r="R15" s="90"/>
      <c r="S15" s="102">
        <f t="shared" ca="1" si="0"/>
        <v>20.9</v>
      </c>
    </row>
    <row r="16" spans="1:19" ht="15.75">
      <c r="A16" s="40">
        <v>9</v>
      </c>
      <c r="B16" s="47" t="s">
        <v>85</v>
      </c>
      <c r="C16" s="33">
        <v>10</v>
      </c>
      <c r="D16" s="42">
        <v>2</v>
      </c>
      <c r="E16" s="43">
        <v>4</v>
      </c>
      <c r="F16" s="44">
        <v>2</v>
      </c>
      <c r="G16" s="45">
        <v>1</v>
      </c>
      <c r="H16" s="46">
        <v>3</v>
      </c>
      <c r="I16" s="43">
        <v>8</v>
      </c>
      <c r="J16" s="95"/>
      <c r="K16" s="89">
        <f ca="1">OFFSET(Очки!$A$2,F16,D16+OFFSET(Очки!$A$18,0,$C$33-1)-1)</f>
        <v>11</v>
      </c>
      <c r="L16" s="39">
        <f ca="1">IF(F16&lt;E16,OFFSET(Очки!$A$20,2+E16-F16,IF(D16=1,13-E16,10+D16)),0)</f>
        <v>1.4</v>
      </c>
      <c r="M16" s="39"/>
      <c r="N16" s="92"/>
      <c r="O16" s="89">
        <f ca="1">OFFSET(Очки!$A$2,I16,G16+OFFSET(Очки!$A$18,0,$C$33-1)-1)</f>
        <v>11.5</v>
      </c>
      <c r="P16" s="39">
        <f ca="1">IF(I16&lt;H16,OFFSET(Очки!$A$20,2+H16-I16,IF(G16=1,13-H16,10+G16)),0)</f>
        <v>0</v>
      </c>
      <c r="Q16" s="39"/>
      <c r="R16" s="90">
        <v>-3</v>
      </c>
      <c r="S16" s="102">
        <f t="shared" ca="1" si="0"/>
        <v>20.9</v>
      </c>
    </row>
    <row r="17" spans="1:19" ht="15.75">
      <c r="A17" s="40">
        <v>11</v>
      </c>
      <c r="B17" s="107" t="s">
        <v>98</v>
      </c>
      <c r="C17" s="108">
        <v>2.5</v>
      </c>
      <c r="D17" s="42">
        <v>1</v>
      </c>
      <c r="E17" s="43">
        <v>7</v>
      </c>
      <c r="F17" s="44">
        <v>9</v>
      </c>
      <c r="G17" s="45">
        <v>2</v>
      </c>
      <c r="H17" s="46">
        <v>5</v>
      </c>
      <c r="I17" s="43">
        <v>5</v>
      </c>
      <c r="J17" s="95">
        <v>1.5</v>
      </c>
      <c r="K17" s="89">
        <f ca="1">OFFSET(Очки!$A$2,F17,D17+OFFSET(Очки!$A$18,0,$C$33-1)-1)</f>
        <v>11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OFFSET(Очки!$A$2,I17,G17+OFFSET(Очки!$A$18,0,$C$33-1)-1)</f>
        <v>8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20.5</v>
      </c>
    </row>
    <row r="18" spans="1:19" ht="15.75">
      <c r="A18" s="40">
        <v>12</v>
      </c>
      <c r="B18" s="113" t="s">
        <v>99</v>
      </c>
      <c r="C18" s="108">
        <v>20</v>
      </c>
      <c r="D18" s="42">
        <v>3</v>
      </c>
      <c r="E18" s="43">
        <v>6</v>
      </c>
      <c r="F18" s="44">
        <v>4</v>
      </c>
      <c r="G18" s="45">
        <v>1</v>
      </c>
      <c r="H18" s="46">
        <v>2</v>
      </c>
      <c r="I18" s="43">
        <v>3</v>
      </c>
      <c r="J18" s="95"/>
      <c r="K18" s="89">
        <f ca="1">OFFSET(Очки!$A$2,F18,D18+OFFSET(Очки!$A$18,0,$C$33-1)-1)</f>
        <v>4</v>
      </c>
      <c r="L18" s="39">
        <f ca="1">IF(F18&lt;E18,OFFSET(Очки!$A$20,2+E18-F18,IF(D18=1,13-E18,10+D18)),0)</f>
        <v>1</v>
      </c>
      <c r="M18" s="39"/>
      <c r="N18" s="92"/>
      <c r="O18" s="89">
        <f ca="1">OFFSET(Очки!$A$2,I18,G18+OFFSET(Очки!$A$18,0,$C$33-1)-1)</f>
        <v>15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20</v>
      </c>
    </row>
    <row r="19" spans="1:19" ht="15.75">
      <c r="A19" s="40">
        <v>13</v>
      </c>
      <c r="B19" s="114" t="s">
        <v>82</v>
      </c>
      <c r="C19" s="108">
        <v>7.5</v>
      </c>
      <c r="D19" s="42">
        <v>2</v>
      </c>
      <c r="E19" s="43">
        <v>8</v>
      </c>
      <c r="F19" s="44">
        <v>9</v>
      </c>
      <c r="G19" s="45">
        <v>1</v>
      </c>
      <c r="H19" s="46">
        <v>4</v>
      </c>
      <c r="I19" s="43">
        <v>5</v>
      </c>
      <c r="J19" s="95"/>
      <c r="K19" s="89">
        <f ca="1">OFFSET(Очки!$A$2,F19,D19+OFFSET(Очки!$A$18,0,$C$33-1)-1)</f>
        <v>6</v>
      </c>
      <c r="L19" s="39">
        <f ca="1">IF(F19&lt;E19,OFFSET(Очки!$A$20,2+E19-F19,IF(D19=1,13-E19,10+D19)),0)</f>
        <v>0</v>
      </c>
      <c r="M19" s="39">
        <v>0.5</v>
      </c>
      <c r="N19" s="92"/>
      <c r="O19" s="89">
        <f ca="1">OFFSET(Очки!$A$2,I19,G19+OFFSET(Очки!$A$18,0,$C$33-1)-1)</f>
        <v>13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19.5</v>
      </c>
    </row>
    <row r="20" spans="1:19" ht="15.75">
      <c r="A20" s="40">
        <v>14</v>
      </c>
      <c r="B20" s="47" t="s">
        <v>100</v>
      </c>
      <c r="C20" s="33" t="s">
        <v>43</v>
      </c>
      <c r="D20" s="42">
        <v>1</v>
      </c>
      <c r="E20" s="43">
        <v>2</v>
      </c>
      <c r="F20" s="44">
        <v>6</v>
      </c>
      <c r="G20" s="45">
        <v>2</v>
      </c>
      <c r="H20" s="46">
        <v>1</v>
      </c>
      <c r="I20" s="43">
        <v>9</v>
      </c>
      <c r="J20" s="95"/>
      <c r="K20" s="89">
        <f ca="1">OFFSET(Очки!$A$2,F20,D20+OFFSET(Очки!$A$18,0,$C$33-1)-1)</f>
        <v>12.5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OFFSET(Очки!$A$2,I20,G20+OFFSET(Очки!$A$18,0,$C$33-1)-1)</f>
        <v>6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18.5</v>
      </c>
    </row>
    <row r="21" spans="1:19" ht="15.75">
      <c r="A21" s="40">
        <v>15</v>
      </c>
      <c r="B21" s="47" t="s">
        <v>86</v>
      </c>
      <c r="C21" s="33" t="s">
        <v>43</v>
      </c>
      <c r="D21" s="42">
        <v>3</v>
      </c>
      <c r="E21" s="43">
        <v>5</v>
      </c>
      <c r="F21" s="44">
        <v>2</v>
      </c>
      <c r="G21" s="45">
        <v>2</v>
      </c>
      <c r="H21" s="46">
        <v>3</v>
      </c>
      <c r="I21" s="43">
        <v>3</v>
      </c>
      <c r="J21" s="95"/>
      <c r="K21" s="89">
        <f ca="1">OFFSET(Очки!$A$2,F21,D21+OFFSET(Очки!$A$18,0,$C$33-1)-1)</f>
        <v>6</v>
      </c>
      <c r="L21" s="39">
        <f ca="1">IF(F21&lt;E21,OFFSET(Очки!$A$20,2+E21-F21,IF(D21=1,13-E21,10+D21)),0)</f>
        <v>1.5</v>
      </c>
      <c r="M21" s="39"/>
      <c r="N21" s="92"/>
      <c r="O21" s="89">
        <f ca="1">OFFSET(Очки!$A$2,I21,G21+OFFSET(Очки!$A$18,0,$C$33-1)-1)</f>
        <v>10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17.5</v>
      </c>
    </row>
    <row r="22" spans="1:19" ht="15.75">
      <c r="A22" s="40">
        <v>16</v>
      </c>
      <c r="B22" s="47" t="s">
        <v>91</v>
      </c>
      <c r="C22" s="33" t="s">
        <v>43</v>
      </c>
      <c r="D22" s="42">
        <v>2</v>
      </c>
      <c r="E22" s="43">
        <v>6</v>
      </c>
      <c r="F22" s="44">
        <v>5</v>
      </c>
      <c r="G22" s="45">
        <v>3</v>
      </c>
      <c r="H22" s="46">
        <v>6</v>
      </c>
      <c r="I22" s="43">
        <v>3</v>
      </c>
      <c r="J22" s="95"/>
      <c r="K22" s="89">
        <f ca="1">OFFSET(Очки!$A$2,F22,D22+OFFSET(Очки!$A$18,0,$C$33-1)-1)</f>
        <v>8</v>
      </c>
      <c r="L22" s="39">
        <f ca="1">IF(F22&lt;E22,OFFSET(Очки!$A$20,2+E22-F22,IF(D22=1,13-E22,10+D22)),0)</f>
        <v>0.7</v>
      </c>
      <c r="M22" s="39"/>
      <c r="N22" s="92"/>
      <c r="O22" s="89">
        <f ca="1">OFFSET(Очки!$A$2,I22,G22+OFFSET(Очки!$A$18,0,$C$33-1)-1)</f>
        <v>5</v>
      </c>
      <c r="P22" s="39">
        <f ca="1">IF(I22&lt;H22,OFFSET(Очки!$A$20,2+H22-I22,IF(G22=1,13-H22,10+G22)),0)</f>
        <v>1.5</v>
      </c>
      <c r="Q22" s="39"/>
      <c r="R22" s="90"/>
      <c r="S22" s="102">
        <f t="shared" ca="1" si="0"/>
        <v>15.2</v>
      </c>
    </row>
    <row r="23" spans="1:19" ht="15.75">
      <c r="A23" s="40">
        <v>17</v>
      </c>
      <c r="B23" s="47" t="s">
        <v>71</v>
      </c>
      <c r="C23" s="33">
        <v>7.5</v>
      </c>
      <c r="D23" s="42">
        <v>2</v>
      </c>
      <c r="E23" s="43">
        <v>9</v>
      </c>
      <c r="F23" s="44">
        <v>7</v>
      </c>
      <c r="G23" s="45">
        <v>2</v>
      </c>
      <c r="H23" s="46">
        <v>4</v>
      </c>
      <c r="I23" s="43">
        <v>8</v>
      </c>
      <c r="J23" s="95"/>
      <c r="K23" s="89">
        <f ca="1">OFFSET(Очки!$A$2,F23,D23+OFFSET(Очки!$A$18,0,$C$33-1)-1)</f>
        <v>7</v>
      </c>
      <c r="L23" s="39">
        <f ca="1">IF(F23&lt;E23,OFFSET(Очки!$A$20,2+E23-F23,IF(D23=1,13-E23,10+D23)),0)</f>
        <v>1.4</v>
      </c>
      <c r="M23" s="39"/>
      <c r="N23" s="92"/>
      <c r="O23" s="89">
        <f ca="1">OFFSET(Очки!$A$2,I23,G23+OFFSET(Очки!$A$18,0,$C$33-1)-1)</f>
        <v>6.5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14.9</v>
      </c>
    </row>
    <row r="24" spans="1:19" ht="15.75">
      <c r="A24" s="40">
        <v>18</v>
      </c>
      <c r="B24" s="47" t="s">
        <v>89</v>
      </c>
      <c r="C24" s="33">
        <v>10</v>
      </c>
      <c r="D24" s="42">
        <v>3</v>
      </c>
      <c r="E24" s="43">
        <v>8</v>
      </c>
      <c r="F24" s="44">
        <v>1</v>
      </c>
      <c r="G24" s="45">
        <v>2</v>
      </c>
      <c r="H24" s="46">
        <v>6</v>
      </c>
      <c r="I24" s="43">
        <v>7</v>
      </c>
      <c r="J24" s="95"/>
      <c r="K24" s="89">
        <f ca="1">OFFSET(Очки!$A$2,F24,D24+OFFSET(Очки!$A$18,0,$C$33-1)-1)</f>
        <v>7</v>
      </c>
      <c r="L24" s="39">
        <f ca="1">IF(F24&lt;E24,OFFSET(Очки!$A$20,2+E24-F24,IF(D24=1,13-E24,10+D24)),0)</f>
        <v>3.5</v>
      </c>
      <c r="M24" s="39"/>
      <c r="N24" s="92">
        <v>-3</v>
      </c>
      <c r="O24" s="89">
        <f ca="1">OFFSET(Очки!$A$2,I24,G24+OFFSET(Очки!$A$18,0,$C$33-1)-1)</f>
        <v>7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14.5</v>
      </c>
    </row>
    <row r="25" spans="1:19" ht="15.75">
      <c r="A25" s="40">
        <v>19</v>
      </c>
      <c r="B25" s="47" t="s">
        <v>84</v>
      </c>
      <c r="C25" s="33" t="s">
        <v>43</v>
      </c>
      <c r="D25" s="42">
        <v>2</v>
      </c>
      <c r="E25" s="43">
        <v>3</v>
      </c>
      <c r="F25" s="44">
        <v>4</v>
      </c>
      <c r="G25" s="45">
        <v>3</v>
      </c>
      <c r="H25" s="46">
        <v>8</v>
      </c>
      <c r="I25" s="43">
        <v>5</v>
      </c>
      <c r="J25" s="95"/>
      <c r="K25" s="89">
        <f ca="1">OFFSET(Очки!$A$2,F25,D25+OFFSET(Очки!$A$18,0,$C$33-1)-1)</f>
        <v>9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OFFSET(Очки!$A$2,I25,G25+OFFSET(Очки!$A$18,0,$C$33-1)-1)</f>
        <v>3</v>
      </c>
      <c r="P25" s="39">
        <f ca="1">IF(I25&lt;H25,OFFSET(Очки!$A$20,2+H25-I25,IF(G25=1,13-H25,10+G25)),0)</f>
        <v>1.5</v>
      </c>
      <c r="Q25" s="39"/>
      <c r="R25" s="90"/>
      <c r="S25" s="102">
        <f t="shared" ca="1" si="0"/>
        <v>13.5</v>
      </c>
    </row>
    <row r="26" spans="1:19" ht="15.75">
      <c r="A26" s="40">
        <v>20</v>
      </c>
      <c r="B26" s="47" t="s">
        <v>46</v>
      </c>
      <c r="C26" s="33">
        <v>10</v>
      </c>
      <c r="D26" s="42">
        <v>2</v>
      </c>
      <c r="E26" s="43">
        <v>5</v>
      </c>
      <c r="F26" s="44">
        <v>6</v>
      </c>
      <c r="G26" s="45">
        <v>3</v>
      </c>
      <c r="H26" s="46">
        <v>7</v>
      </c>
      <c r="I26" s="43">
        <v>2</v>
      </c>
      <c r="J26" s="95"/>
      <c r="K26" s="89">
        <f ca="1">OFFSET(Очки!$A$2,F26,D26+OFFSET(Очки!$A$18,0,$C$33-1)-1)</f>
        <v>7.5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OFFSET(Очки!$A$2,I26,G26+OFFSET(Очки!$A$18,0,$C$33-1)-1)</f>
        <v>6</v>
      </c>
      <c r="P26" s="39">
        <f ca="1">IF(I26&lt;H26,OFFSET(Очки!$A$20,2+H26-I26,IF(G26=1,13-H26,10+G26)),0)</f>
        <v>2.5</v>
      </c>
      <c r="Q26" s="39"/>
      <c r="R26" s="90">
        <v>-3</v>
      </c>
      <c r="S26" s="102">
        <f t="shared" ca="1" si="0"/>
        <v>13</v>
      </c>
    </row>
    <row r="27" spans="1:19" ht="15.75">
      <c r="A27" s="40">
        <v>21</v>
      </c>
      <c r="B27" s="47" t="s">
        <v>87</v>
      </c>
      <c r="C27" s="33">
        <v>7.5</v>
      </c>
      <c r="D27" s="42">
        <v>3</v>
      </c>
      <c r="E27" s="43">
        <v>3</v>
      </c>
      <c r="F27" s="44">
        <v>6</v>
      </c>
      <c r="G27" s="45">
        <v>3</v>
      </c>
      <c r="H27" s="46">
        <v>3</v>
      </c>
      <c r="I27" s="43">
        <v>1</v>
      </c>
      <c r="J27" s="95"/>
      <c r="K27" s="89">
        <f ca="1">OFFSET(Очки!$A$2,F27,D27+OFFSET(Очки!$A$18,0,$C$33-1)-1)</f>
        <v>2.5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OFFSET(Очки!$A$2,I27,G27+OFFSET(Очки!$A$18,0,$C$33-1)-1)</f>
        <v>7</v>
      </c>
      <c r="P27" s="39">
        <f ca="1">IF(I27&lt;H27,OFFSET(Очки!$A$20,2+H27-I27,IF(G27=1,13-H27,10+G27)),0)</f>
        <v>1</v>
      </c>
      <c r="Q27" s="39"/>
      <c r="R27" s="90"/>
      <c r="S27" s="102">
        <f t="shared" ca="1" si="0"/>
        <v>10.5</v>
      </c>
    </row>
    <row r="28" spans="1:19" ht="15.75">
      <c r="A28" s="40">
        <v>22</v>
      </c>
      <c r="B28" s="107" t="s">
        <v>55</v>
      </c>
      <c r="C28" s="108" t="s">
        <v>43</v>
      </c>
      <c r="D28" s="42">
        <v>3</v>
      </c>
      <c r="E28" s="43">
        <v>4</v>
      </c>
      <c r="F28" s="44">
        <v>3</v>
      </c>
      <c r="G28" s="45">
        <v>3</v>
      </c>
      <c r="H28" s="46">
        <v>4</v>
      </c>
      <c r="I28" s="43">
        <v>5</v>
      </c>
      <c r="J28" s="95"/>
      <c r="K28" s="89">
        <f ca="1">OFFSET(Очки!$A$2,F28,D28+OFFSET(Очки!$A$18,0,$C$33-1)-1)</f>
        <v>5</v>
      </c>
      <c r="L28" s="39">
        <f ca="1">IF(F28&lt;E28,OFFSET(Очки!$A$20,2+E28-F28,IF(D28=1,13-E28,10+D28)),0)</f>
        <v>0.5</v>
      </c>
      <c r="M28" s="39"/>
      <c r="N28" s="92"/>
      <c r="O28" s="89">
        <f ca="1">OFFSET(Очки!$A$2,I28,G28+OFFSET(Очки!$A$18,0,$C$33-1)-1)</f>
        <v>3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8.5</v>
      </c>
    </row>
    <row r="29" spans="1:19" ht="15.75">
      <c r="A29" s="40">
        <v>23</v>
      </c>
      <c r="B29" s="47" t="s">
        <v>90</v>
      </c>
      <c r="C29" s="33">
        <v>7.5</v>
      </c>
      <c r="D29" s="49">
        <v>3</v>
      </c>
      <c r="E29" s="50">
        <v>7</v>
      </c>
      <c r="F29" s="51">
        <v>8</v>
      </c>
      <c r="G29" s="45">
        <v>3</v>
      </c>
      <c r="H29" s="52">
        <v>5</v>
      </c>
      <c r="I29" s="50">
        <v>3</v>
      </c>
      <c r="J29" s="95"/>
      <c r="K29" s="89">
        <f ca="1">OFFSET(Очки!$A$2,F29,D29+OFFSET(Очки!$A$18,0,$C$33-1)-1)</f>
        <v>1.5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OFFSET(Очки!$A$2,I29,G29+OFFSET(Очки!$A$18,0,$C$33-1)-1)</f>
        <v>5</v>
      </c>
      <c r="P29" s="39">
        <f ca="1">IF(I29&lt;H29,OFFSET(Очки!$A$20,2+H29-I29,IF(G29=1,13-H29,10+G29)),0)</f>
        <v>1</v>
      </c>
      <c r="Q29" s="39"/>
      <c r="R29" s="90"/>
      <c r="S29" s="102">
        <f t="shared" ca="1" si="0"/>
        <v>7.5</v>
      </c>
    </row>
    <row r="30" spans="1:19" ht="15.75">
      <c r="A30" s="40">
        <v>24</v>
      </c>
      <c r="B30" s="119" t="s">
        <v>101</v>
      </c>
      <c r="C30" s="120">
        <v>20</v>
      </c>
      <c r="D30" s="49">
        <v>3</v>
      </c>
      <c r="E30" s="50">
        <v>2</v>
      </c>
      <c r="F30" s="51">
        <v>4</v>
      </c>
      <c r="G30" s="121">
        <v>3</v>
      </c>
      <c r="H30" s="52">
        <v>2</v>
      </c>
      <c r="I30" s="50">
        <v>8</v>
      </c>
      <c r="J30" s="122"/>
      <c r="K30" s="89">
        <f ca="1">OFFSET(Очки!$A$2,F30,D30+OFFSET(Очки!$A$18,0,$C$33-1)-1)</f>
        <v>4</v>
      </c>
      <c r="L30" s="39">
        <f ca="1">IF(F30&lt;E30,OFFSET(Очки!$A$20,2+E30-F30,IF(D30=1,13-E30,10+D30)),0)</f>
        <v>0</v>
      </c>
      <c r="M30" s="123"/>
      <c r="N30" s="124"/>
      <c r="O30" s="89">
        <f ca="1">OFFSET(Очки!$A$2,I30,G30+OFFSET(Очки!$A$18,0,$C$33-1)-1)</f>
        <v>1.5</v>
      </c>
      <c r="P30" s="39">
        <f ca="1">IF(I30&lt;H30,OFFSET(Очки!$A$20,2+H30-I30,IF(G30=1,13-H30,10+G30)),0)</f>
        <v>0</v>
      </c>
      <c r="Q30" s="123"/>
      <c r="R30" s="125">
        <v>-2</v>
      </c>
      <c r="S30" s="102">
        <f t="shared" ca="1" si="0"/>
        <v>3.5</v>
      </c>
    </row>
    <row r="31" spans="1:19" ht="15.75">
      <c r="A31" s="40">
        <v>25</v>
      </c>
      <c r="B31" s="119" t="s">
        <v>93</v>
      </c>
      <c r="C31" s="120">
        <v>7.5</v>
      </c>
      <c r="D31" s="49">
        <v>3</v>
      </c>
      <c r="E31" s="50">
        <v>1</v>
      </c>
      <c r="F31" s="51">
        <v>8</v>
      </c>
      <c r="G31" s="121">
        <v>3</v>
      </c>
      <c r="H31" s="52">
        <v>1</v>
      </c>
      <c r="I31" s="50">
        <v>7</v>
      </c>
      <c r="J31" s="122"/>
      <c r="K31" s="89">
        <f ca="1">OFFSET(Очки!$A$2,F31,D31+OFFSET(Очки!$A$18,0,$C$33-1)-1)</f>
        <v>1.5</v>
      </c>
      <c r="L31" s="39">
        <f ca="1">IF(F31&lt;E31,OFFSET(Очки!$A$20,2+E31-F31,IF(D31=1,13-E31,10+D31)),0)</f>
        <v>0</v>
      </c>
      <c r="M31" s="123"/>
      <c r="N31" s="124"/>
      <c r="O31" s="89">
        <f ca="1">OFFSET(Очки!$A$2,I31,G31+OFFSET(Очки!$A$18,0,$C$33-1)-1)</f>
        <v>2</v>
      </c>
      <c r="P31" s="39">
        <f ca="1">IF(I31&lt;H31,OFFSET(Очки!$A$20,2+H31-I31,IF(G31=1,13-H31,10+G31)),0)</f>
        <v>0</v>
      </c>
      <c r="Q31" s="123"/>
      <c r="R31" s="125">
        <v>-3</v>
      </c>
      <c r="S31" s="102">
        <f t="shared" ca="1" si="0"/>
        <v>0.5</v>
      </c>
    </row>
    <row r="32" spans="1:19" ht="16.5" hidden="1" thickBot="1">
      <c r="A32" s="40" t="e">
        <f ca="1">RANK(S32,S$6:OFFSET(S$6,0,0,COUNTA(B$6:B$32)))</f>
        <v>#N/A</v>
      </c>
      <c r="B32" s="53"/>
      <c r="C32" s="54" t="s">
        <v>43</v>
      </c>
      <c r="D32" s="55"/>
      <c r="E32" s="56"/>
      <c r="F32" s="57"/>
      <c r="G32" s="58"/>
      <c r="H32" s="59"/>
      <c r="I32" s="56"/>
      <c r="J32" s="96"/>
      <c r="K32" s="55">
        <f ca="1">OFFSET(Очки!$A$2,F32,D32+OFFSET(Очки!$A$18,0,$C$33-1)-1)</f>
        <v>0</v>
      </c>
      <c r="L32" s="59">
        <f ca="1">IF(F32&lt;E32,OFFSET(Очки!$A$20,2+E32-F32,IF(D32=1,13-E32,10+D32)),0)</f>
        <v>0</v>
      </c>
      <c r="M32" s="59"/>
      <c r="N32" s="93"/>
      <c r="O32" s="55">
        <f ca="1">OFFSET(Очки!$A$2,I32,G32+OFFSET(Очки!$A$18,0,$C$33-1)-1)</f>
        <v>0</v>
      </c>
      <c r="P32" s="59">
        <f ca="1">IF(I32&lt;H32,OFFSET(Очки!$A$20,2+H32-I32,IF(G32=1,13-H32,10+G32)),0)</f>
        <v>0</v>
      </c>
      <c r="Q32" s="59"/>
      <c r="R32" s="57"/>
      <c r="S32" s="103">
        <f t="shared" ca="1" si="0"/>
        <v>0</v>
      </c>
    </row>
    <row r="33" spans="1:19" ht="15.75">
      <c r="A33" s="60"/>
      <c r="B33" s="61" t="s">
        <v>44</v>
      </c>
      <c r="C33" s="61">
        <f>COUNTA(B6:B32)</f>
        <v>26</v>
      </c>
      <c r="D33" s="62"/>
      <c r="E33" s="62"/>
      <c r="F33" s="63"/>
      <c r="G33" s="63"/>
      <c r="H33" s="63"/>
      <c r="I33" s="62"/>
      <c r="J33" s="63"/>
      <c r="K33" s="63"/>
      <c r="L33" s="63"/>
      <c r="M33" s="63"/>
      <c r="N33" s="63"/>
      <c r="O33" s="63"/>
      <c r="P33" s="63"/>
      <c r="Q33" s="63"/>
      <c r="R33" s="63"/>
      <c r="S33" s="63"/>
    </row>
  </sheetData>
  <sortState ref="A6:S31">
    <sortCondition descending="1" ref="S6:S31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32">
    <cfRule type="expression" dxfId="7" priority="2">
      <formula>AND(E6&gt;F6,L6=0)</formula>
    </cfRule>
  </conditionalFormatting>
  <conditionalFormatting sqref="P6:P32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zoomScale="80" zoomScaleNormal="80" workbookViewId="0">
      <selection sqref="A1:S2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3" t="s">
        <v>117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ht="15.75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ht="15" customHeight="1" thickBot="1">
      <c r="A3" s="154" t="s">
        <v>30</v>
      </c>
      <c r="B3" s="155" t="s">
        <v>31</v>
      </c>
      <c r="C3" s="30"/>
      <c r="D3" s="155">
        <v>1</v>
      </c>
      <c r="E3" s="155"/>
      <c r="F3" s="155"/>
      <c r="G3" s="156">
        <v>2</v>
      </c>
      <c r="H3" s="156"/>
      <c r="I3" s="156"/>
      <c r="J3" s="157" t="s">
        <v>32</v>
      </c>
      <c r="K3" s="157"/>
      <c r="L3" s="157"/>
      <c r="M3" s="157"/>
      <c r="N3" s="157"/>
      <c r="O3" s="157"/>
      <c r="P3" s="157"/>
      <c r="Q3" s="157"/>
      <c r="R3" s="157"/>
      <c r="S3" s="158" t="s">
        <v>33</v>
      </c>
    </row>
    <row r="4" spans="1:19" ht="15" customHeight="1" thickBot="1">
      <c r="A4" s="154"/>
      <c r="B4" s="155"/>
      <c r="C4" s="159" t="s">
        <v>34</v>
      </c>
      <c r="D4" s="161" t="s">
        <v>35</v>
      </c>
      <c r="E4" s="163" t="s">
        <v>36</v>
      </c>
      <c r="F4" s="165" t="s">
        <v>37</v>
      </c>
      <c r="G4" s="167" t="s">
        <v>35</v>
      </c>
      <c r="H4" s="169" t="s">
        <v>36</v>
      </c>
      <c r="I4" s="171" t="s">
        <v>37</v>
      </c>
      <c r="J4" s="173" t="s">
        <v>38</v>
      </c>
      <c r="K4" s="152">
        <v>1</v>
      </c>
      <c r="L4" s="152"/>
      <c r="M4" s="152"/>
      <c r="N4" s="152"/>
      <c r="O4" s="152">
        <v>2</v>
      </c>
      <c r="P4" s="152"/>
      <c r="Q4" s="152"/>
      <c r="R4" s="152"/>
      <c r="S4" s="158"/>
    </row>
    <row r="5" spans="1:19" ht="42" customHeight="1" thickBot="1">
      <c r="A5" s="154"/>
      <c r="B5" s="156"/>
      <c r="C5" s="160"/>
      <c r="D5" s="162"/>
      <c r="E5" s="164"/>
      <c r="F5" s="166"/>
      <c r="G5" s="168"/>
      <c r="H5" s="170"/>
      <c r="I5" s="172"/>
      <c r="J5" s="17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58"/>
    </row>
    <row r="6" spans="1:19" ht="15.75" hidden="1">
      <c r="A6" s="31">
        <f ca="1">RANK(S6,S$6:OFFSET(S$6,0,0,COUNTA(B$6:B$38)))</f>
        <v>1</v>
      </c>
      <c r="B6" s="47" t="s">
        <v>83</v>
      </c>
      <c r="C6" s="33">
        <v>7.5</v>
      </c>
      <c r="D6" s="34">
        <v>1</v>
      </c>
      <c r="E6" s="35">
        <v>10</v>
      </c>
      <c r="F6" s="36">
        <v>2</v>
      </c>
      <c r="G6" s="37">
        <v>1</v>
      </c>
      <c r="H6" s="38">
        <v>7</v>
      </c>
      <c r="I6" s="35">
        <v>7</v>
      </c>
      <c r="J6" s="94">
        <v>2.5</v>
      </c>
      <c r="K6" s="86">
        <f ca="1">OFFSET(Очки!$A$2,F6,D6+OFFSET(Очки!$A$18,0,$C$39-1)-1)</f>
        <v>16</v>
      </c>
      <c r="L6" s="87">
        <f ca="1">IF(F6&lt;E6,OFFSET(Очки!$A$20,2+E6-F6,IF(D6=1,13-E6,10+D6)),0)</f>
        <v>8.1</v>
      </c>
      <c r="M6" s="87">
        <v>1</v>
      </c>
      <c r="N6" s="91"/>
      <c r="O6" s="86">
        <f ca="1">OFFSET(Очки!$A$2,I6,G6+OFFSET(Очки!$A$18,0,$C$39-1)-1)</f>
        <v>12</v>
      </c>
      <c r="P6" s="87">
        <f ca="1">IF(I6&lt;H6,OFFSET(Очки!$A$20,2+H6-I6,IF(G6=1,13-H6,10+G6)),0)</f>
        <v>0</v>
      </c>
      <c r="Q6" s="87">
        <v>0.5</v>
      </c>
      <c r="R6" s="88"/>
      <c r="S6" s="101">
        <f t="shared" ref="S6:S35" ca="1" si="0">SUM(J6:R6)</f>
        <v>40.1</v>
      </c>
    </row>
    <row r="7" spans="1:19" ht="15.75">
      <c r="A7" s="40">
        <v>1</v>
      </c>
      <c r="B7" s="48" t="s">
        <v>96</v>
      </c>
      <c r="C7" s="33">
        <v>12.5</v>
      </c>
      <c r="D7" s="42">
        <v>1</v>
      </c>
      <c r="E7" s="43">
        <v>7</v>
      </c>
      <c r="F7" s="44">
        <v>5</v>
      </c>
      <c r="G7" s="45">
        <v>1</v>
      </c>
      <c r="H7" s="46">
        <v>10</v>
      </c>
      <c r="I7" s="43">
        <v>6</v>
      </c>
      <c r="J7" s="95">
        <v>1</v>
      </c>
      <c r="K7" s="89">
        <f ca="1">OFFSET(Очки!$A$2,F7,D7+OFFSET(Очки!$A$18,0,$C$39-1)-1)</f>
        <v>13</v>
      </c>
      <c r="L7" s="39">
        <f ca="1">IF(F7&lt;E7,OFFSET(Очки!$A$20,2+E7-F7,IF(D7=1,13-E7,10+D7)),0)</f>
        <v>2.1</v>
      </c>
      <c r="M7" s="39">
        <v>2.5</v>
      </c>
      <c r="N7" s="92">
        <v>-3</v>
      </c>
      <c r="O7" s="89">
        <f ca="1">OFFSET(Очки!$A$2,I7,G7+OFFSET(Очки!$A$18,0,$C$39-1)-1)</f>
        <v>12.5</v>
      </c>
      <c r="P7" s="39">
        <f ca="1">IF(I7&lt;H7,OFFSET(Очки!$A$20,2+H7-I7,IF(G7=1,13-H7,10+G7)),0)</f>
        <v>4.6999999999999993</v>
      </c>
      <c r="Q7" s="39">
        <v>2</v>
      </c>
      <c r="R7" s="90">
        <v>-3</v>
      </c>
      <c r="S7" s="102">
        <f t="shared" ca="1" si="0"/>
        <v>31.799999999999997</v>
      </c>
    </row>
    <row r="8" spans="1:19" ht="15.75">
      <c r="A8" s="40">
        <v>2</v>
      </c>
      <c r="B8" s="47" t="s">
        <v>90</v>
      </c>
      <c r="C8" s="33" t="s">
        <v>43</v>
      </c>
      <c r="D8" s="42">
        <v>2</v>
      </c>
      <c r="E8" s="43">
        <v>3</v>
      </c>
      <c r="F8" s="44">
        <v>2</v>
      </c>
      <c r="G8" s="45">
        <v>1</v>
      </c>
      <c r="H8" s="46">
        <v>2</v>
      </c>
      <c r="I8" s="43">
        <v>1</v>
      </c>
      <c r="J8" s="95"/>
      <c r="K8" s="89">
        <f ca="1">OFFSET(Очки!$A$2,F8,D8+OFFSET(Очки!$A$18,0,$C$39-1)-1)</f>
        <v>10.5</v>
      </c>
      <c r="L8" s="39">
        <f ca="1">IF(F8&lt;E8,OFFSET(Очки!$A$20,2+E8-F8,IF(D8=1,13-E8,10+D8)),0)</f>
        <v>0.7</v>
      </c>
      <c r="M8" s="39"/>
      <c r="N8" s="92"/>
      <c r="O8" s="89">
        <f ca="1">OFFSET(Очки!$A$2,I8,G8+OFFSET(Очки!$A$18,0,$C$39-1)-1)</f>
        <v>17</v>
      </c>
      <c r="P8" s="39">
        <f ca="1">IF(I8&lt;H8,OFFSET(Очки!$A$20,2+H8-I8,IF(G8=1,13-H8,10+G8)),0)</f>
        <v>0.7</v>
      </c>
      <c r="Q8" s="39"/>
      <c r="R8" s="90"/>
      <c r="S8" s="102">
        <f t="shared" ca="1" si="0"/>
        <v>28.9</v>
      </c>
    </row>
    <row r="9" spans="1:19" ht="15.75" hidden="1">
      <c r="A9" s="40">
        <f ca="1">RANK(S9,S$6:OFFSET(S$6,0,0,COUNTA(B$6:B$38)))</f>
        <v>4</v>
      </c>
      <c r="B9" s="47" t="s">
        <v>107</v>
      </c>
      <c r="C9" s="33">
        <v>5</v>
      </c>
      <c r="D9" s="42">
        <v>1</v>
      </c>
      <c r="E9" s="43">
        <v>4</v>
      </c>
      <c r="F9" s="44">
        <v>4</v>
      </c>
      <c r="G9" s="45">
        <v>1</v>
      </c>
      <c r="H9" s="46">
        <v>5</v>
      </c>
      <c r="I9" s="43">
        <v>2</v>
      </c>
      <c r="J9" s="95"/>
      <c r="K9" s="89">
        <f ca="1">OFFSET(Очки!$A$2,F9,D9+OFFSET(Очки!$A$18,0,$C$39-1)-1)</f>
        <v>14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OFFSET(Очки!$A$2,I9,G9+OFFSET(Очки!$A$18,0,$C$39-1)-1)</f>
        <v>16</v>
      </c>
      <c r="P9" s="39">
        <f ca="1">IF(I9&lt;H9,OFFSET(Очки!$A$20,2+H9-I9,IF(G9=1,13-H9,10+G9)),0)</f>
        <v>2.4000000000000004</v>
      </c>
      <c r="Q9" s="39"/>
      <c r="R9" s="90">
        <f>-2-2</f>
        <v>-4</v>
      </c>
      <c r="S9" s="102">
        <f t="shared" ca="1" si="0"/>
        <v>28.4</v>
      </c>
    </row>
    <row r="10" spans="1:19" ht="15.75">
      <c r="A10" s="40">
        <v>3</v>
      </c>
      <c r="B10" s="47" t="s">
        <v>108</v>
      </c>
      <c r="C10" s="33" t="s">
        <v>43</v>
      </c>
      <c r="D10" s="42">
        <v>1</v>
      </c>
      <c r="E10" s="43">
        <v>3</v>
      </c>
      <c r="F10" s="44">
        <v>1</v>
      </c>
      <c r="G10" s="45">
        <v>1</v>
      </c>
      <c r="H10" s="46">
        <v>3</v>
      </c>
      <c r="I10" s="43">
        <v>7</v>
      </c>
      <c r="J10" s="95"/>
      <c r="K10" s="89">
        <f ca="1">OFFSET(Очки!$A$2,F10,D10+OFFSET(Очки!$A$18,0,$C$39-1)-1)</f>
        <v>17</v>
      </c>
      <c r="L10" s="39">
        <f ca="1">IF(F10&lt;E10,OFFSET(Очки!$A$20,2+E10-F10,IF(D10=1,13-E10,10+D10)),0)</f>
        <v>1.4</v>
      </c>
      <c r="M10" s="39"/>
      <c r="N10" s="92">
        <v>-3</v>
      </c>
      <c r="O10" s="89">
        <f ca="1">OFFSET(Очки!$A$2,I10,G10+OFFSET(Очки!$A$18,0,$C$39-1)-1)</f>
        <v>12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27.4</v>
      </c>
    </row>
    <row r="11" spans="1:19" ht="15.75" hidden="1">
      <c r="A11" s="40">
        <f ca="1">RANK(S11,S$6:OFFSET(S$6,0,0,COUNTA(B$6:B$38)))</f>
        <v>6</v>
      </c>
      <c r="B11" s="47" t="s">
        <v>112</v>
      </c>
      <c r="C11" s="33"/>
      <c r="D11" s="42">
        <v>1</v>
      </c>
      <c r="E11" s="43">
        <v>8</v>
      </c>
      <c r="F11" s="44">
        <v>9</v>
      </c>
      <c r="G11" s="45">
        <v>1</v>
      </c>
      <c r="H11" s="46">
        <v>6</v>
      </c>
      <c r="I11" s="43">
        <v>3</v>
      </c>
      <c r="J11" s="95">
        <v>1.5</v>
      </c>
      <c r="K11" s="89">
        <f ca="1">OFFSET(Очки!$A$2,F11,D11+OFFSET(Очки!$A$18,0,$C$39-1)-1)</f>
        <v>11</v>
      </c>
      <c r="L11" s="39">
        <f ca="1">IF(F11&lt;E11,OFFSET(Очки!$A$20,2+E11-F11,IF(D11=1,13-E11,10+D11)),0)</f>
        <v>0</v>
      </c>
      <c r="M11" s="39">
        <v>0.5</v>
      </c>
      <c r="N11" s="92"/>
      <c r="O11" s="89">
        <f ca="1">OFFSET(Очки!$A$2,I11,G11+OFFSET(Очки!$A$18,0,$C$39-1)-1)</f>
        <v>15</v>
      </c>
      <c r="P11" s="39">
        <f ca="1">IF(I11&lt;H11,OFFSET(Очки!$A$20,2+H11-I11,IF(G11=1,13-H11,10+G11)),0)</f>
        <v>2.7</v>
      </c>
      <c r="Q11" s="39">
        <v>1.5</v>
      </c>
      <c r="R11" s="90">
        <f>-3-3</f>
        <v>-6</v>
      </c>
      <c r="S11" s="102">
        <f t="shared" ca="1" si="0"/>
        <v>26.200000000000003</v>
      </c>
    </row>
    <row r="12" spans="1:19" ht="15.75">
      <c r="A12" s="40">
        <v>4</v>
      </c>
      <c r="B12" s="47" t="s">
        <v>103</v>
      </c>
      <c r="C12" s="33">
        <v>15</v>
      </c>
      <c r="D12" s="42">
        <v>1</v>
      </c>
      <c r="E12" s="43">
        <v>6</v>
      </c>
      <c r="F12" s="44">
        <v>5</v>
      </c>
      <c r="G12" s="45">
        <v>1</v>
      </c>
      <c r="H12" s="46">
        <v>9</v>
      </c>
      <c r="I12" s="43">
        <v>8</v>
      </c>
      <c r="J12" s="95">
        <v>0.5</v>
      </c>
      <c r="K12" s="89">
        <f ca="1">OFFSET(Очки!$A$2,F12,D12+OFFSET(Очки!$A$18,0,$C$39-1)-1)</f>
        <v>13</v>
      </c>
      <c r="L12" s="39">
        <f ca="1">IF(F12&lt;E12,OFFSET(Очки!$A$20,2+E12-F12,IF(D12=1,13-E12,10+D12)),0)</f>
        <v>1</v>
      </c>
      <c r="M12" s="39">
        <v>2</v>
      </c>
      <c r="N12" s="92">
        <v>-2</v>
      </c>
      <c r="O12" s="89">
        <f ca="1">OFFSET(Очки!$A$2,I12,G12+OFFSET(Очки!$A$18,0,$C$39-1)-1)</f>
        <v>11.5</v>
      </c>
      <c r="P12" s="39">
        <f ca="1">IF(I12&lt;H12,OFFSET(Очки!$A$20,2+H12-I12,IF(G12=1,13-H12,10+G12)),0)</f>
        <v>1.2</v>
      </c>
      <c r="Q12" s="39">
        <v>1</v>
      </c>
      <c r="R12" s="90">
        <v>-2</v>
      </c>
      <c r="S12" s="102">
        <f t="shared" ca="1" si="0"/>
        <v>26.2</v>
      </c>
    </row>
    <row r="13" spans="1:19" ht="15.75">
      <c r="A13" s="40">
        <v>5</v>
      </c>
      <c r="B13" s="47" t="s">
        <v>71</v>
      </c>
      <c r="C13" s="33">
        <v>7.5</v>
      </c>
      <c r="D13" s="42">
        <v>1</v>
      </c>
      <c r="E13" s="43">
        <v>1</v>
      </c>
      <c r="F13" s="44">
        <v>3</v>
      </c>
      <c r="G13" s="45">
        <v>2</v>
      </c>
      <c r="H13" s="46">
        <v>9</v>
      </c>
      <c r="I13" s="43">
        <v>4</v>
      </c>
      <c r="J13" s="95"/>
      <c r="K13" s="89">
        <f ca="1">OFFSET(Очки!$A$2,F13,D13+OFFSET(Очки!$A$18,0,$C$39-1)-1)</f>
        <v>15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OFFSET(Очки!$A$2,I13,G13+OFFSET(Очки!$A$18,0,$C$39-1)-1)</f>
        <v>8.5</v>
      </c>
      <c r="P13" s="39">
        <f ca="1">IF(I13&lt;H13,OFFSET(Очки!$A$20,2+H13-I13,IF(G13=1,13-H13,10+G13)),0)</f>
        <v>3.5</v>
      </c>
      <c r="Q13" s="39"/>
      <c r="R13" s="90">
        <v>-2</v>
      </c>
      <c r="S13" s="102">
        <f t="shared" ca="1" si="0"/>
        <v>25</v>
      </c>
    </row>
    <row r="14" spans="1:19" ht="15.75">
      <c r="A14" s="40">
        <v>6</v>
      </c>
      <c r="B14" s="47" t="s">
        <v>97</v>
      </c>
      <c r="C14" s="33" t="s">
        <v>43</v>
      </c>
      <c r="D14" s="42">
        <v>2</v>
      </c>
      <c r="E14" s="43">
        <v>5</v>
      </c>
      <c r="F14" s="44">
        <v>3</v>
      </c>
      <c r="G14" s="45">
        <v>1</v>
      </c>
      <c r="H14" s="46">
        <v>1</v>
      </c>
      <c r="I14" s="43">
        <v>5</v>
      </c>
      <c r="J14" s="95"/>
      <c r="K14" s="89">
        <f ca="1">OFFSET(Очки!$A$2,F14,D14+OFFSET(Очки!$A$18,0,$C$39-1)-1)</f>
        <v>9.5</v>
      </c>
      <c r="L14" s="39">
        <f ca="1">IF(F14&lt;E14,OFFSET(Очки!$A$20,2+E14-F14,IF(D14=1,13-E14,10+D14)),0)</f>
        <v>1.4</v>
      </c>
      <c r="M14" s="39"/>
      <c r="N14" s="92"/>
      <c r="O14" s="89">
        <f ca="1">OFFSET(Очки!$A$2,I14,G14+OFFSET(Очки!$A$18,0,$C$39-1)-1)</f>
        <v>13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23.9</v>
      </c>
    </row>
    <row r="15" spans="1:19" ht="15.75">
      <c r="A15" s="40">
        <v>6</v>
      </c>
      <c r="B15" s="48" t="s">
        <v>54</v>
      </c>
      <c r="C15" s="33" t="s">
        <v>43</v>
      </c>
      <c r="D15" s="42">
        <v>2</v>
      </c>
      <c r="E15" s="43">
        <v>6</v>
      </c>
      <c r="F15" s="44">
        <v>4</v>
      </c>
      <c r="G15" s="45">
        <v>1</v>
      </c>
      <c r="H15" s="46">
        <v>4</v>
      </c>
      <c r="I15" s="43">
        <v>4</v>
      </c>
      <c r="J15" s="95"/>
      <c r="K15" s="89">
        <f ca="1">OFFSET(Очки!$A$2,F15,D15+OFFSET(Очки!$A$18,0,$C$39-1)-1)</f>
        <v>8.5</v>
      </c>
      <c r="L15" s="39">
        <f ca="1">IF(F15&lt;E15,OFFSET(Очки!$A$20,2+E15-F15,IF(D15=1,13-E15,10+D15)),0)</f>
        <v>1.4</v>
      </c>
      <c r="M15" s="39"/>
      <c r="N15" s="92"/>
      <c r="O15" s="89">
        <f ca="1">OFFSET(Очки!$A$2,I15,G15+OFFSET(Очки!$A$18,0,$C$39-1)-1)</f>
        <v>14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23.9</v>
      </c>
    </row>
    <row r="16" spans="1:19" ht="15.75">
      <c r="A16" s="40">
        <v>8</v>
      </c>
      <c r="B16" s="47" t="s">
        <v>82</v>
      </c>
      <c r="C16" s="33">
        <v>7.5</v>
      </c>
      <c r="D16" s="42">
        <v>1</v>
      </c>
      <c r="E16" s="43">
        <v>9</v>
      </c>
      <c r="F16" s="44">
        <v>7</v>
      </c>
      <c r="G16" s="45">
        <v>2</v>
      </c>
      <c r="H16" s="46">
        <v>10</v>
      </c>
      <c r="I16" s="43">
        <v>8</v>
      </c>
      <c r="J16" s="95">
        <v>2</v>
      </c>
      <c r="K16" s="89">
        <f ca="1">OFFSET(Очки!$A$2,F16,D16+OFFSET(Очки!$A$18,0,$C$39-1)-1)</f>
        <v>12</v>
      </c>
      <c r="L16" s="39">
        <f ca="1">IF(F16&lt;E16,OFFSET(Очки!$A$20,2+E16-F16,IF(D16=1,13-E16,10+D16)),0)</f>
        <v>2.4</v>
      </c>
      <c r="M16" s="39"/>
      <c r="N16" s="92"/>
      <c r="O16" s="89">
        <f ca="1">OFFSET(Очки!$A$2,I16,G16+OFFSET(Очки!$A$18,0,$C$39-1)-1)</f>
        <v>6</v>
      </c>
      <c r="P16" s="39">
        <f ca="1">IF(I16&lt;H16,OFFSET(Очки!$A$20,2+H16-I16,IF(G16=1,13-H16,10+G16)),0)</f>
        <v>1.4</v>
      </c>
      <c r="Q16" s="39"/>
      <c r="R16" s="90"/>
      <c r="S16" s="102">
        <f t="shared" ca="1" si="0"/>
        <v>23.799999999999997</v>
      </c>
    </row>
    <row r="17" spans="1:19" ht="15.75">
      <c r="A17" s="40">
        <v>9</v>
      </c>
      <c r="B17" s="47" t="s">
        <v>106</v>
      </c>
      <c r="C17" s="33">
        <v>7.5</v>
      </c>
      <c r="D17" s="42">
        <v>1</v>
      </c>
      <c r="E17" s="43">
        <v>5</v>
      </c>
      <c r="F17" s="44">
        <v>8</v>
      </c>
      <c r="G17" s="45">
        <v>2</v>
      </c>
      <c r="H17" s="46">
        <v>1</v>
      </c>
      <c r="I17" s="43">
        <v>1</v>
      </c>
      <c r="J17" s="95"/>
      <c r="K17" s="89">
        <f ca="1">OFFSET(Очки!$A$2,F17,D17+OFFSET(Очки!$A$18,0,$C$39-1)-1)</f>
        <v>11.5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OFFSET(Очки!$A$2,I17,G17+OFFSET(Очки!$A$18,0,$C$39-1)-1)</f>
        <v>11.5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23</v>
      </c>
    </row>
    <row r="18" spans="1:19" ht="15.75">
      <c r="A18" s="40">
        <v>10</v>
      </c>
      <c r="B18" s="47" t="s">
        <v>88</v>
      </c>
      <c r="C18" s="33" t="s">
        <v>43</v>
      </c>
      <c r="D18" s="42">
        <v>2</v>
      </c>
      <c r="E18" s="43">
        <v>8</v>
      </c>
      <c r="F18" s="44">
        <v>6</v>
      </c>
      <c r="G18" s="45">
        <v>2</v>
      </c>
      <c r="H18" s="46">
        <v>3</v>
      </c>
      <c r="I18" s="43">
        <v>2</v>
      </c>
      <c r="J18" s="95"/>
      <c r="K18" s="89">
        <f ca="1">OFFSET(Очки!$A$2,F18,D18+OFFSET(Очки!$A$18,0,$C$39-1)-1)</f>
        <v>7</v>
      </c>
      <c r="L18" s="39">
        <f ca="1">IF(F18&lt;E18,OFFSET(Очки!$A$20,2+E18-F18,IF(D18=1,13-E18,10+D18)),0)</f>
        <v>1.4</v>
      </c>
      <c r="M18" s="39"/>
      <c r="N18" s="92"/>
      <c r="O18" s="89">
        <f ca="1">OFFSET(Очки!$A$2,I18,G18+OFFSET(Очки!$A$18,0,$C$39-1)-1)</f>
        <v>10.5</v>
      </c>
      <c r="P18" s="39">
        <f ca="1">IF(I18&lt;H18,OFFSET(Очки!$A$20,2+H18-I18,IF(G18=1,13-H18,10+G18)),0)</f>
        <v>0.7</v>
      </c>
      <c r="Q18" s="39"/>
      <c r="R18" s="90"/>
      <c r="S18" s="102">
        <f t="shared" ca="1" si="0"/>
        <v>19.599999999999998</v>
      </c>
    </row>
    <row r="19" spans="1:19" ht="15.75">
      <c r="A19" s="40">
        <v>11</v>
      </c>
      <c r="B19" s="47" t="s">
        <v>109</v>
      </c>
      <c r="C19" s="33" t="s">
        <v>43</v>
      </c>
      <c r="D19" s="42">
        <v>2</v>
      </c>
      <c r="E19" s="43">
        <v>10</v>
      </c>
      <c r="F19" s="44">
        <v>5</v>
      </c>
      <c r="G19" s="45">
        <v>2</v>
      </c>
      <c r="H19" s="46">
        <v>7</v>
      </c>
      <c r="I19" s="43">
        <v>6</v>
      </c>
      <c r="J19" s="95"/>
      <c r="K19" s="89">
        <f ca="1">OFFSET(Очки!$A$2,F19,D19+OFFSET(Очки!$A$18,0,$C$39-1)-1)</f>
        <v>7.5</v>
      </c>
      <c r="L19" s="39">
        <f ca="1">IF(F19&lt;E19,OFFSET(Очки!$A$20,2+E19-F19,IF(D19=1,13-E19,10+D19)),0)</f>
        <v>3.5</v>
      </c>
      <c r="M19" s="39"/>
      <c r="N19" s="92"/>
      <c r="O19" s="89">
        <f ca="1">OFFSET(Очки!$A$2,I19,G19+OFFSET(Очки!$A$18,0,$C$39-1)-1)</f>
        <v>7</v>
      </c>
      <c r="P19" s="39">
        <f ca="1">IF(I19&lt;H19,OFFSET(Очки!$A$20,2+H19-I19,IF(G19=1,13-H19,10+G19)),0)</f>
        <v>0.7</v>
      </c>
      <c r="Q19" s="39"/>
      <c r="R19" s="90"/>
      <c r="S19" s="102">
        <f t="shared" ca="1" si="0"/>
        <v>18.7</v>
      </c>
    </row>
    <row r="20" spans="1:19" ht="15.75">
      <c r="A20" s="40">
        <v>12</v>
      </c>
      <c r="B20" s="47" t="s">
        <v>61</v>
      </c>
      <c r="C20" s="33" t="s">
        <v>43</v>
      </c>
      <c r="D20" s="42">
        <v>2</v>
      </c>
      <c r="E20" s="43">
        <v>9</v>
      </c>
      <c r="F20" s="44">
        <v>8</v>
      </c>
      <c r="G20" s="45">
        <v>1</v>
      </c>
      <c r="H20" s="46">
        <v>8</v>
      </c>
      <c r="I20" s="43">
        <v>6</v>
      </c>
      <c r="J20" s="95"/>
      <c r="K20" s="89">
        <f ca="1">OFFSET(Очки!$A$2,F20,D20+OFFSET(Очки!$A$18,0,$C$39-1)-1)</f>
        <v>6</v>
      </c>
      <c r="L20" s="39">
        <f ca="1">IF(F20&lt;E20,OFFSET(Очки!$A$20,2+E20-F20,IF(D20=1,13-E20,10+D20)),0)</f>
        <v>0.7</v>
      </c>
      <c r="M20" s="39">
        <v>1.5</v>
      </c>
      <c r="N20" s="92">
        <v>-3</v>
      </c>
      <c r="O20" s="89">
        <f ca="1">OFFSET(Очки!$A$2,I20,G20+OFFSET(Очки!$A$18,0,$C$39-1)-1)</f>
        <v>12.5</v>
      </c>
      <c r="P20" s="39">
        <f ca="1">IF(I20&lt;H20,OFFSET(Очки!$A$20,2+H20-I20,IF(G20=1,13-H20,10+G20)),0)</f>
        <v>2.2999999999999998</v>
      </c>
      <c r="Q20" s="39">
        <v>2.5</v>
      </c>
      <c r="R20" s="90">
        <f>-2-2</f>
        <v>-4</v>
      </c>
      <c r="S20" s="102">
        <f t="shared" ca="1" si="0"/>
        <v>18.5</v>
      </c>
    </row>
    <row r="21" spans="1:19" ht="15.75">
      <c r="A21" s="40">
        <v>13</v>
      </c>
      <c r="B21" s="47" t="s">
        <v>55</v>
      </c>
      <c r="C21" s="33" t="s">
        <v>43</v>
      </c>
      <c r="D21" s="42">
        <v>2</v>
      </c>
      <c r="E21" s="43">
        <v>1</v>
      </c>
      <c r="F21" s="44">
        <v>1</v>
      </c>
      <c r="G21" s="45">
        <v>2</v>
      </c>
      <c r="H21" s="46">
        <v>6</v>
      </c>
      <c r="I21" s="43">
        <v>9</v>
      </c>
      <c r="J21" s="95"/>
      <c r="K21" s="89">
        <f ca="1">OFFSET(Очки!$A$2,F21,D21+OFFSET(Очки!$A$18,0,$C$39-1)-1)</f>
        <v>11.5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OFFSET(Очки!$A$2,I21,G21+OFFSET(Очки!$A$18,0,$C$39-1)-1)</f>
        <v>5.5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17</v>
      </c>
    </row>
    <row r="22" spans="1:19" ht="15.75">
      <c r="A22" s="40">
        <v>14</v>
      </c>
      <c r="B22" s="47" t="s">
        <v>113</v>
      </c>
      <c r="C22" s="33"/>
      <c r="D22" s="42">
        <v>2</v>
      </c>
      <c r="E22" s="43">
        <v>2</v>
      </c>
      <c r="F22" s="44">
        <v>9</v>
      </c>
      <c r="G22" s="45">
        <v>2</v>
      </c>
      <c r="H22" s="46">
        <v>5</v>
      </c>
      <c r="I22" s="43">
        <v>5</v>
      </c>
      <c r="J22" s="95"/>
      <c r="K22" s="89">
        <f ca="1">OFFSET(Очки!$A$2,F22,D22+OFFSET(Очки!$A$18,0,$C$39-1)-1)</f>
        <v>5.5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OFFSET(Очки!$A$2,I22,G22+OFFSET(Очки!$A$18,0,$C$39-1)-1)</f>
        <v>7.5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13</v>
      </c>
    </row>
    <row r="23" spans="1:19" ht="15.75">
      <c r="A23" s="40">
        <v>15</v>
      </c>
      <c r="B23" s="47" t="s">
        <v>70</v>
      </c>
      <c r="C23" s="33" t="s">
        <v>43</v>
      </c>
      <c r="D23" s="42">
        <v>2</v>
      </c>
      <c r="E23" s="43">
        <v>7</v>
      </c>
      <c r="F23" s="44">
        <v>7</v>
      </c>
      <c r="G23" s="45">
        <v>2</v>
      </c>
      <c r="H23" s="46">
        <v>2</v>
      </c>
      <c r="I23" s="43">
        <v>3</v>
      </c>
      <c r="J23" s="95"/>
      <c r="K23" s="89">
        <f ca="1">OFFSET(Очки!$A$2,F23,D23+OFFSET(Очки!$A$18,0,$C$39-1)-1)</f>
        <v>6.5</v>
      </c>
      <c r="L23" s="39">
        <f ca="1">IF(F23&lt;E23,OFFSET(Очки!$A$20,2+E23-F23,IF(D23=1,13-E23,10+D23)),0)</f>
        <v>0</v>
      </c>
      <c r="M23" s="39"/>
      <c r="N23" s="92">
        <v>-4</v>
      </c>
      <c r="O23" s="89">
        <f ca="1">OFFSET(Очки!$A$2,I23,G23+OFFSET(Очки!$A$18,0,$C$39-1)-1)</f>
        <v>9.5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12</v>
      </c>
    </row>
    <row r="24" spans="1:19" ht="15.75">
      <c r="A24" s="40">
        <v>16</v>
      </c>
      <c r="B24" s="48" t="s">
        <v>104</v>
      </c>
      <c r="C24" s="33">
        <v>20</v>
      </c>
      <c r="D24" s="42">
        <v>3</v>
      </c>
      <c r="E24" s="43">
        <v>7</v>
      </c>
      <c r="F24" s="44">
        <v>4</v>
      </c>
      <c r="G24" s="45">
        <v>2</v>
      </c>
      <c r="H24" s="46">
        <v>4</v>
      </c>
      <c r="I24" s="43">
        <v>7</v>
      </c>
      <c r="J24" s="95"/>
      <c r="K24" s="89">
        <f ca="1">OFFSET(Очки!$A$2,F24,D24+OFFSET(Очки!$A$18,0,$C$39-1)-1)</f>
        <v>3</v>
      </c>
      <c r="L24" s="39">
        <f ca="1">IF(F24&lt;E24,OFFSET(Очки!$A$20,2+E24-F24,IF(D24=1,13-E24,10+D24)),0)</f>
        <v>1.5</v>
      </c>
      <c r="M24" s="39"/>
      <c r="N24" s="92"/>
      <c r="O24" s="89">
        <f ca="1">OFFSET(Очки!$A$2,I24,G24+OFFSET(Очки!$A$18,0,$C$39-1)-1)</f>
        <v>6.5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11</v>
      </c>
    </row>
    <row r="25" spans="1:19" ht="15.75">
      <c r="A25" s="40">
        <v>17</v>
      </c>
      <c r="B25" s="47" t="s">
        <v>75</v>
      </c>
      <c r="C25" s="33"/>
      <c r="D25" s="42">
        <v>3</v>
      </c>
      <c r="E25" s="43">
        <v>8</v>
      </c>
      <c r="F25" s="44">
        <v>2</v>
      </c>
      <c r="G25" s="45">
        <v>3</v>
      </c>
      <c r="H25" s="46">
        <v>10</v>
      </c>
      <c r="I25" s="43">
        <v>5</v>
      </c>
      <c r="J25" s="95"/>
      <c r="K25" s="89">
        <f ca="1">OFFSET(Очки!$A$2,F25,D25+OFFSET(Очки!$A$18,0,$C$39-1)-1)</f>
        <v>5</v>
      </c>
      <c r="L25" s="39">
        <f ca="1">IF(F25&lt;E25,OFFSET(Очки!$A$20,2+E25-F25,IF(D25=1,13-E25,10+D25)),0)</f>
        <v>3</v>
      </c>
      <c r="M25" s="39"/>
      <c r="N25" s="92"/>
      <c r="O25" s="89">
        <f ca="1">OFFSET(Очки!$A$2,I25,G25+OFFSET(Очки!$A$18,0,$C$39-1)-1)</f>
        <v>2</v>
      </c>
      <c r="P25" s="39">
        <f ca="1">IF(I25&lt;H25,OFFSET(Очки!$A$20,2+H25-I25,IF(G25=1,13-H25,10+G25)),0)</f>
        <v>2.5</v>
      </c>
      <c r="Q25" s="39"/>
      <c r="R25" s="90">
        <v>-2</v>
      </c>
      <c r="S25" s="102">
        <f t="shared" ca="1" si="0"/>
        <v>10.5</v>
      </c>
    </row>
    <row r="26" spans="1:19" ht="15.75">
      <c r="A26" s="40">
        <v>18</v>
      </c>
      <c r="B26" s="32" t="s">
        <v>98</v>
      </c>
      <c r="C26" s="33">
        <v>2.5</v>
      </c>
      <c r="D26" s="42">
        <v>1</v>
      </c>
      <c r="E26" s="43">
        <v>2</v>
      </c>
      <c r="F26" s="44">
        <v>8</v>
      </c>
      <c r="G26" s="45">
        <v>3</v>
      </c>
      <c r="H26" s="46">
        <v>9</v>
      </c>
      <c r="I26" s="43">
        <v>9</v>
      </c>
      <c r="J26" s="95"/>
      <c r="K26" s="89">
        <f ca="1">OFFSET(Очки!$A$2,F26,D26+OFFSET(Очки!$A$18,0,$C$39-1)-1)</f>
        <v>11.5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OFFSET(Очки!$A$2,I26,G26+OFFSET(Очки!$A$18,0,$C$39-1)-1)</f>
        <v>0</v>
      </c>
      <c r="P26" s="39">
        <f ca="1">IF(I26&lt;H26,OFFSET(Очки!$A$20,2+H26-I26,IF(G26=1,13-H26,10+G26)),0)</f>
        <v>0</v>
      </c>
      <c r="Q26" s="39"/>
      <c r="R26" s="90">
        <v>-3</v>
      </c>
      <c r="S26" s="102">
        <f t="shared" ca="1" si="0"/>
        <v>8.5</v>
      </c>
    </row>
    <row r="27" spans="1:19" ht="15.75">
      <c r="A27" s="40">
        <v>19</v>
      </c>
      <c r="B27" s="47" t="s">
        <v>65</v>
      </c>
      <c r="C27" s="33">
        <v>7.5</v>
      </c>
      <c r="D27" s="42">
        <v>3</v>
      </c>
      <c r="E27" s="43">
        <v>3</v>
      </c>
      <c r="F27" s="44">
        <v>3</v>
      </c>
      <c r="G27" s="45">
        <v>3</v>
      </c>
      <c r="H27" s="46">
        <v>3</v>
      </c>
      <c r="I27" s="43">
        <v>3</v>
      </c>
      <c r="J27" s="95"/>
      <c r="K27" s="89">
        <f ca="1">OFFSET(Очки!$A$2,F27,D27+OFFSET(Очки!$A$18,0,$C$39-1)-1)</f>
        <v>4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OFFSET(Очки!$A$2,I27,G27+OFFSET(Очки!$A$18,0,$C$39-1)-1)</f>
        <v>4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8</v>
      </c>
    </row>
    <row r="28" spans="1:19" ht="15.75">
      <c r="A28" s="40">
        <v>20</v>
      </c>
      <c r="B28" s="41" t="s">
        <v>102</v>
      </c>
      <c r="C28" s="33" t="s">
        <v>43</v>
      </c>
      <c r="D28" s="42">
        <v>3</v>
      </c>
      <c r="E28" s="43">
        <v>1</v>
      </c>
      <c r="F28" s="44">
        <v>7</v>
      </c>
      <c r="G28" s="45">
        <v>3</v>
      </c>
      <c r="H28" s="46">
        <v>2</v>
      </c>
      <c r="I28" s="43">
        <v>1</v>
      </c>
      <c r="J28" s="95"/>
      <c r="K28" s="89">
        <f ca="1">OFFSET(Очки!$A$2,F28,D28+OFFSET(Очки!$A$18,0,$C$39-1)-1)</f>
        <v>1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OFFSET(Очки!$A$2,I28,G28+OFFSET(Очки!$A$18,0,$C$39-1)-1)</f>
        <v>6</v>
      </c>
      <c r="P28" s="39">
        <f ca="1">IF(I28&lt;H28,OFFSET(Очки!$A$20,2+H28-I28,IF(G28=1,13-H28,10+G28)),0)</f>
        <v>0.5</v>
      </c>
      <c r="Q28" s="39"/>
      <c r="R28" s="90"/>
      <c r="S28" s="102">
        <f t="shared" ca="1" si="0"/>
        <v>7.5</v>
      </c>
    </row>
    <row r="29" spans="1:19" ht="15.75">
      <c r="A29" s="40">
        <v>21</v>
      </c>
      <c r="B29" s="47" t="s">
        <v>111</v>
      </c>
      <c r="C29" s="33"/>
      <c r="D29" s="42">
        <v>2</v>
      </c>
      <c r="E29" s="43">
        <v>4</v>
      </c>
      <c r="F29" s="44">
        <v>9</v>
      </c>
      <c r="G29" s="45">
        <v>2</v>
      </c>
      <c r="H29" s="46">
        <v>8</v>
      </c>
      <c r="I29" s="43">
        <v>9</v>
      </c>
      <c r="J29" s="95"/>
      <c r="K29" s="89">
        <f ca="1">OFFSET(Очки!$A$2,F29,D29+OFFSET(Очки!$A$18,0,$C$39-1)-1)</f>
        <v>5.5</v>
      </c>
      <c r="L29" s="39">
        <f ca="1">IF(F29&lt;E29,OFFSET(Очки!$A$20,2+E29-F29,IF(D29=1,13-E29,10+D29)),0)</f>
        <v>0</v>
      </c>
      <c r="M29" s="39"/>
      <c r="N29" s="92">
        <v>-2</v>
      </c>
      <c r="O29" s="89">
        <f ca="1">OFFSET(Очки!$A$2,I29,G29+OFFSET(Очки!$A$18,0,$C$39-1)-1)</f>
        <v>5.5</v>
      </c>
      <c r="P29" s="39">
        <f ca="1">IF(I29&lt;H29,OFFSET(Очки!$A$20,2+H29-I29,IF(G29=1,13-H29,10+G29)),0)</f>
        <v>0</v>
      </c>
      <c r="Q29" s="39"/>
      <c r="R29" s="90">
        <v>-2</v>
      </c>
      <c r="S29" s="102">
        <f t="shared" ca="1" si="0"/>
        <v>7</v>
      </c>
    </row>
    <row r="30" spans="1:19" ht="15.75">
      <c r="A30" s="40">
        <v>22</v>
      </c>
      <c r="B30" s="48" t="s">
        <v>105</v>
      </c>
      <c r="C30" s="33">
        <v>10</v>
      </c>
      <c r="D30" s="42">
        <v>3</v>
      </c>
      <c r="E30" s="43">
        <v>5</v>
      </c>
      <c r="F30" s="44">
        <v>8</v>
      </c>
      <c r="G30" s="45">
        <v>3</v>
      </c>
      <c r="H30" s="46">
        <v>6</v>
      </c>
      <c r="I30" s="43">
        <v>2</v>
      </c>
      <c r="J30" s="95"/>
      <c r="K30" s="89">
        <f ca="1">OFFSET(Очки!$A$2,F30,D30+OFFSET(Очки!$A$18,0,$C$39-1)-1)</f>
        <v>0.5</v>
      </c>
      <c r="L30" s="39">
        <f ca="1">IF(F30&lt;E30,OFFSET(Очки!$A$20,2+E30-F30,IF(D30=1,13-E30,10+D30)),0)</f>
        <v>0</v>
      </c>
      <c r="M30" s="39"/>
      <c r="N30" s="92">
        <v>-2</v>
      </c>
      <c r="O30" s="89">
        <f ca="1">OFFSET(Очки!$A$2,I30,G30+OFFSET(Очки!$A$18,0,$C$39-1)-1)</f>
        <v>5</v>
      </c>
      <c r="P30" s="39">
        <f ca="1">IF(I30&lt;H30,OFFSET(Очки!$A$20,2+H30-I30,IF(G30=1,13-H30,10+G30)),0)</f>
        <v>2</v>
      </c>
      <c r="Q30" s="39"/>
      <c r="R30" s="90"/>
      <c r="S30" s="102">
        <f t="shared" ca="1" si="0"/>
        <v>5.5</v>
      </c>
    </row>
    <row r="31" spans="1:19" ht="15.75">
      <c r="A31" s="40">
        <v>23</v>
      </c>
      <c r="B31" s="47" t="s">
        <v>115</v>
      </c>
      <c r="C31" s="33"/>
      <c r="D31" s="42">
        <v>3</v>
      </c>
      <c r="E31" s="43">
        <v>6</v>
      </c>
      <c r="F31" s="44">
        <v>5</v>
      </c>
      <c r="G31" s="45">
        <v>3</v>
      </c>
      <c r="H31" s="46">
        <v>8</v>
      </c>
      <c r="I31" s="43">
        <v>6</v>
      </c>
      <c r="J31" s="95"/>
      <c r="K31" s="89">
        <f ca="1">OFFSET(Очки!$A$2,F31,D31+OFFSET(Очки!$A$18,0,$C$39-1)-1)</f>
        <v>2</v>
      </c>
      <c r="L31" s="39">
        <f ca="1">IF(F31&lt;E31,OFFSET(Очки!$A$20,2+E31-F31,IF(D31=1,13-E31,10+D31)),0)</f>
        <v>0.5</v>
      </c>
      <c r="M31" s="39"/>
      <c r="N31" s="92"/>
      <c r="O31" s="89">
        <f ca="1">OFFSET(Очки!$A$2,I31,G31+OFFSET(Очки!$A$18,0,$C$39-1)-1)</f>
        <v>1.5</v>
      </c>
      <c r="P31" s="39">
        <f ca="1">IF(I31&lt;H31,OFFSET(Очки!$A$20,2+H31-I31,IF(G31=1,13-H31,10+G31)),0)</f>
        <v>1</v>
      </c>
      <c r="Q31" s="39"/>
      <c r="R31" s="90"/>
      <c r="S31" s="102">
        <f t="shared" ca="1" si="0"/>
        <v>5</v>
      </c>
    </row>
    <row r="32" spans="1:19" ht="15.75">
      <c r="A32" s="40">
        <v>24</v>
      </c>
      <c r="B32" s="47" t="s">
        <v>91</v>
      </c>
      <c r="C32" s="33" t="s">
        <v>43</v>
      </c>
      <c r="D32" s="42">
        <v>3</v>
      </c>
      <c r="E32" s="43">
        <v>9</v>
      </c>
      <c r="F32" s="44">
        <v>6</v>
      </c>
      <c r="G32" s="45">
        <v>3</v>
      </c>
      <c r="H32" s="46">
        <v>7</v>
      </c>
      <c r="I32" s="43">
        <v>7</v>
      </c>
      <c r="J32" s="95"/>
      <c r="K32" s="89">
        <f ca="1">OFFSET(Очки!$A$2,F32,D32+OFFSET(Очки!$A$18,0,$C$39-1)-1)</f>
        <v>1.5</v>
      </c>
      <c r="L32" s="39">
        <f ca="1">IF(F32&lt;E32,OFFSET(Очки!$A$20,2+E32-F32,IF(D32=1,13-E32,10+D32)),0)</f>
        <v>1.5</v>
      </c>
      <c r="M32" s="39"/>
      <c r="N32" s="92"/>
      <c r="O32" s="89">
        <f ca="1">OFFSET(Очки!$A$2,I32,G32+OFFSET(Очки!$A$18,0,$C$39-1)-1)</f>
        <v>1</v>
      </c>
      <c r="P32" s="39">
        <f ca="1">IF(I32&lt;H32,OFFSET(Очки!$A$20,2+H32-I32,IF(G32=1,13-H32,10+G32)),0)</f>
        <v>0</v>
      </c>
      <c r="Q32" s="39"/>
      <c r="R32" s="90"/>
      <c r="S32" s="102">
        <f t="shared" ca="1" si="0"/>
        <v>4</v>
      </c>
    </row>
    <row r="33" spans="1:19" ht="15.75">
      <c r="A33" s="40">
        <v>25</v>
      </c>
      <c r="B33" s="47" t="s">
        <v>116</v>
      </c>
      <c r="C33" s="33"/>
      <c r="D33" s="42">
        <v>3</v>
      </c>
      <c r="E33" s="43">
        <v>4</v>
      </c>
      <c r="F33" s="44">
        <v>9</v>
      </c>
      <c r="G33" s="45">
        <v>3</v>
      </c>
      <c r="H33" s="46">
        <v>5</v>
      </c>
      <c r="I33" s="43">
        <v>4</v>
      </c>
      <c r="J33" s="95"/>
      <c r="K33" s="89">
        <f ca="1">OFFSET(Очки!$A$2,F33,D33+OFFSET(Очки!$A$18,0,$C$39-1)-1)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OFFSET(Очки!$A$2,I33,G33+OFFSET(Очки!$A$18,0,$C$39-1)-1)</f>
        <v>3</v>
      </c>
      <c r="P33" s="39">
        <f ca="1">IF(I33&lt;H33,OFFSET(Очки!$A$20,2+H33-I33,IF(G33=1,13-H33,10+G33)),0)</f>
        <v>0.5</v>
      </c>
      <c r="Q33" s="39"/>
      <c r="R33" s="90"/>
      <c r="S33" s="102">
        <f t="shared" ca="1" si="0"/>
        <v>3.5</v>
      </c>
    </row>
    <row r="34" spans="1:19" ht="15.75">
      <c r="A34" s="40">
        <v>26</v>
      </c>
      <c r="B34" s="47" t="s">
        <v>110</v>
      </c>
      <c r="C34" s="33"/>
      <c r="D34" s="42">
        <v>3</v>
      </c>
      <c r="E34" s="43">
        <v>10</v>
      </c>
      <c r="F34" s="44">
        <v>9</v>
      </c>
      <c r="G34" s="45">
        <v>3</v>
      </c>
      <c r="H34" s="46">
        <v>1</v>
      </c>
      <c r="I34" s="43">
        <v>8</v>
      </c>
      <c r="J34" s="95"/>
      <c r="K34" s="89">
        <f ca="1">OFFSET(Очки!$A$2,F34,D34+OFFSET(Очки!$A$18,0,$C$39-1)-1)</f>
        <v>0</v>
      </c>
      <c r="L34" s="39">
        <f ca="1">IF(F34&lt;E34,OFFSET(Очки!$A$20,2+E34-F34,IF(D34=1,13-E34,10+D34)),0)</f>
        <v>0.5</v>
      </c>
      <c r="M34" s="39"/>
      <c r="N34" s="92"/>
      <c r="O34" s="89">
        <f ca="1">OFFSET(Очки!$A$2,I34,G34+OFFSET(Очки!$A$18,0,$C$39-1)-1)</f>
        <v>0.5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1</v>
      </c>
    </row>
    <row r="35" spans="1:19" ht="15.75">
      <c r="A35" s="40">
        <v>27</v>
      </c>
      <c r="B35" s="47" t="s">
        <v>114</v>
      </c>
      <c r="C35" s="33"/>
      <c r="D35" s="42">
        <v>3</v>
      </c>
      <c r="E35" s="43">
        <v>2</v>
      </c>
      <c r="F35" s="44">
        <v>1</v>
      </c>
      <c r="G35" s="45">
        <v>3</v>
      </c>
      <c r="H35" s="46">
        <v>4</v>
      </c>
      <c r="I35" s="43">
        <v>9</v>
      </c>
      <c r="J35" s="95"/>
      <c r="K35" s="89">
        <f ca="1">OFFSET(Очки!$A$2,F35,D35+OFFSET(Очки!$A$18,0,$C$39-1)-1)</f>
        <v>6</v>
      </c>
      <c r="L35" s="39">
        <f ca="1">IF(F35&lt;E35,OFFSET(Очки!$A$20,2+E35-F35,IF(D35=1,13-E35,10+D35)),0)</f>
        <v>0.5</v>
      </c>
      <c r="M35" s="39"/>
      <c r="N35" s="92"/>
      <c r="O35" s="89">
        <f ca="1">OFFSET(Очки!$A$2,I35,G35+OFFSET(Очки!$A$18,0,$C$39-1)-1)</f>
        <v>0</v>
      </c>
      <c r="P35" s="39">
        <f ca="1">IF(I35&lt;H35,OFFSET(Очки!$A$20,2+H35-I35,IF(G35=1,13-H35,10+G35)),0)</f>
        <v>0</v>
      </c>
      <c r="Q35" s="39"/>
      <c r="R35" s="90">
        <f>-3-3</f>
        <v>-6</v>
      </c>
      <c r="S35" s="102">
        <f t="shared" ca="1" si="0"/>
        <v>0.5</v>
      </c>
    </row>
    <row r="36" spans="1:19" ht="15.75" hidden="1">
      <c r="A36" s="40" t="e">
        <f ca="1">RANK(S36,S$6:OFFSET(S$6,0,0,COUNTA(B$6:B$38)))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OFFSET(Очки!$A$2,F36,D36+OFFSET(Очки!$A$18,0,$C$39-1)-1)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OFFSET(Очки!$A$2,I36,G36+OFFSET(Очки!$A$18,0,$C$39-1)-1)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ref="S36:S38" ca="1" si="1">SUM(J36:R36)</f>
        <v>0</v>
      </c>
    </row>
    <row r="37" spans="1:19" ht="15.75" hidden="1">
      <c r="A37" s="40" t="e">
        <f ca="1">RANK(S37,S$6:OFFSET(S$6,0,0,COUNTA(B$6:B$38)))</f>
        <v>#N/A</v>
      </c>
      <c r="B37" s="47"/>
      <c r="C37" s="33" t="s">
        <v>43</v>
      </c>
      <c r="D37" s="49"/>
      <c r="E37" s="50"/>
      <c r="F37" s="51"/>
      <c r="G37" s="45"/>
      <c r="H37" s="52"/>
      <c r="I37" s="50"/>
      <c r="J37" s="95"/>
      <c r="K37" s="89">
        <f ca="1">OFFSET(Очки!$A$2,F37,D37+OFFSET(Очки!$A$18,0,$C$39-1)-1)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OFFSET(Очки!$A$2,I37,G37+OFFSET(Очки!$A$18,0,$C$39-1)-1)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19" ht="16.5" hidden="1" thickBot="1">
      <c r="A38" s="40" t="e">
        <f ca="1">RANK(S38,S$6:OFFSET(S$6,0,0,COUNTA(B$6:B$38)))</f>
        <v>#N/A</v>
      </c>
      <c r="B38" s="53"/>
      <c r="C38" s="54" t="s">
        <v>43</v>
      </c>
      <c r="D38" s="55"/>
      <c r="E38" s="56"/>
      <c r="F38" s="57"/>
      <c r="G38" s="58"/>
      <c r="H38" s="59"/>
      <c r="I38" s="56"/>
      <c r="J38" s="96"/>
      <c r="K38" s="55">
        <f ca="1">OFFSET(Очки!$A$2,F38,D38+OFFSET(Очки!$A$18,0,$C$39-1)-1)</f>
        <v>0</v>
      </c>
      <c r="L38" s="59">
        <f ca="1">IF(F38&lt;E38,OFFSET(Очки!$A$20,2+E38-F38,IF(D38=1,13-E38,10+D38)),0)</f>
        <v>0</v>
      </c>
      <c r="M38" s="59"/>
      <c r="N38" s="93"/>
      <c r="O38" s="55">
        <f ca="1">OFFSET(Очки!$A$2,I38,G38+OFFSET(Очки!$A$18,0,$C$39-1)-1)</f>
        <v>0</v>
      </c>
      <c r="P38" s="59">
        <f ca="1">IF(I38&lt;H38,OFFSET(Очки!$A$20,2+H38-I38,IF(G38=1,13-H38,10+G38)),0)</f>
        <v>0</v>
      </c>
      <c r="Q38" s="59"/>
      <c r="R38" s="57"/>
      <c r="S38" s="103">
        <f t="shared" ca="1" si="1"/>
        <v>0</v>
      </c>
    </row>
    <row r="39" spans="1:19" ht="15.75">
      <c r="A39" s="60"/>
      <c r="B39" s="61" t="s">
        <v>44</v>
      </c>
      <c r="C39" s="61">
        <f>COUNTA(B6:B38)</f>
        <v>30</v>
      </c>
      <c r="D39" s="62"/>
      <c r="E39" s="62"/>
      <c r="F39" s="63"/>
      <c r="G39" s="63"/>
      <c r="H39" s="63"/>
      <c r="I39" s="62"/>
      <c r="J39" s="63"/>
      <c r="K39" s="63"/>
      <c r="L39" s="63"/>
      <c r="M39" s="63"/>
      <c r="N39" s="63"/>
      <c r="O39" s="63"/>
      <c r="P39" s="63"/>
      <c r="Q39" s="63"/>
      <c r="R39" s="63"/>
      <c r="S39" s="63"/>
    </row>
  </sheetData>
  <sortState ref="A6:S35">
    <sortCondition descending="1" ref="S6:S35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38">
    <cfRule type="expression" dxfId="6" priority="2">
      <formula>AND(E6&gt;F6,L6=0)</formula>
    </cfRule>
  </conditionalFormatting>
  <conditionalFormatting sqref="P6:P38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opLeftCell="A3" zoomScale="70" zoomScaleNormal="70" workbookViewId="0">
      <selection activeCell="B24" sqref="B24"/>
    </sheetView>
  </sheetViews>
  <sheetFormatPr defaultRowHeight="15"/>
  <cols>
    <col min="1" max="1" width="9.5703125" customWidth="1"/>
    <col min="2" max="2" width="44.42578125" bestFit="1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3" t="s">
        <v>118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ht="15.75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ht="15" customHeight="1" thickBot="1">
      <c r="A3" s="154" t="s">
        <v>30</v>
      </c>
      <c r="B3" s="155" t="s">
        <v>31</v>
      </c>
      <c r="C3" s="30"/>
      <c r="D3" s="155">
        <v>1</v>
      </c>
      <c r="E3" s="155"/>
      <c r="F3" s="155"/>
      <c r="G3" s="156">
        <v>2</v>
      </c>
      <c r="H3" s="156"/>
      <c r="I3" s="156"/>
      <c r="J3" s="157" t="s">
        <v>32</v>
      </c>
      <c r="K3" s="157"/>
      <c r="L3" s="157"/>
      <c r="M3" s="157"/>
      <c r="N3" s="157"/>
      <c r="O3" s="157"/>
      <c r="P3" s="157"/>
      <c r="Q3" s="157"/>
      <c r="R3" s="157"/>
      <c r="S3" s="158" t="s">
        <v>33</v>
      </c>
    </row>
    <row r="4" spans="1:19" ht="15" customHeight="1" thickBot="1">
      <c r="A4" s="154"/>
      <c r="B4" s="155"/>
      <c r="C4" s="159" t="s">
        <v>34</v>
      </c>
      <c r="D4" s="161" t="s">
        <v>35</v>
      </c>
      <c r="E4" s="163" t="s">
        <v>36</v>
      </c>
      <c r="F4" s="165" t="s">
        <v>37</v>
      </c>
      <c r="G4" s="167" t="s">
        <v>35</v>
      </c>
      <c r="H4" s="169" t="s">
        <v>36</v>
      </c>
      <c r="I4" s="171" t="s">
        <v>37</v>
      </c>
      <c r="J4" s="173" t="s">
        <v>38</v>
      </c>
      <c r="K4" s="152">
        <v>1</v>
      </c>
      <c r="L4" s="152"/>
      <c r="M4" s="152"/>
      <c r="N4" s="152"/>
      <c r="O4" s="152">
        <v>2</v>
      </c>
      <c r="P4" s="152"/>
      <c r="Q4" s="152"/>
      <c r="R4" s="152"/>
      <c r="S4" s="158"/>
    </row>
    <row r="5" spans="1:19" ht="42" customHeight="1" thickBot="1">
      <c r="A5" s="154"/>
      <c r="B5" s="156"/>
      <c r="C5" s="160"/>
      <c r="D5" s="162"/>
      <c r="E5" s="164"/>
      <c r="F5" s="166"/>
      <c r="G5" s="168"/>
      <c r="H5" s="170"/>
      <c r="I5" s="172"/>
      <c r="J5" s="17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58"/>
    </row>
    <row r="6" spans="1:19" ht="15.75">
      <c r="A6" s="31">
        <f ca="1">RANK(S6,S$6:OFFSET(S$6,0,0,COUNTA(B$6:B$40)))</f>
        <v>1</v>
      </c>
      <c r="B6" s="115" t="s">
        <v>97</v>
      </c>
      <c r="C6" s="111" t="s">
        <v>43</v>
      </c>
      <c r="D6" s="34">
        <v>1</v>
      </c>
      <c r="E6" s="35">
        <v>1</v>
      </c>
      <c r="F6" s="36">
        <v>1</v>
      </c>
      <c r="G6" s="37">
        <v>1</v>
      </c>
      <c r="H6" s="38">
        <v>8</v>
      </c>
      <c r="I6" s="105">
        <v>6</v>
      </c>
      <c r="J6" s="94"/>
      <c r="K6" s="86">
        <f ca="1">OFFSET(Очки!$A$2,F6,D6+OFFSET(Очки!$A$18,0,$C$41-1)-1)</f>
        <v>15</v>
      </c>
      <c r="L6" s="87">
        <f ca="1">IF(F6&lt;E6,OFFSET(Очки!$A$20,2+E6-F6,IF(D6=1,13-E6,10+D6)),0)</f>
        <v>0</v>
      </c>
      <c r="M6" s="126">
        <v>1</v>
      </c>
      <c r="N6" s="127"/>
      <c r="O6" s="86">
        <f ca="1">OFFSET(Очки!$A$2,I6,G6+OFFSET(Очки!$A$18,0,$C$41-1)-1)</f>
        <v>10.5</v>
      </c>
      <c r="P6" s="87">
        <f ca="1">IF(I6&lt;H6,OFFSET(Очки!$A$20,2+H6-I6,IF(G6=1,13-H6,10+G6)),0)</f>
        <v>2.2999999999999998</v>
      </c>
      <c r="Q6" s="87"/>
      <c r="R6" s="88"/>
      <c r="S6" s="101">
        <f t="shared" ref="S6:S28" ca="1" si="0">SUM(J6:R6)</f>
        <v>28.8</v>
      </c>
    </row>
    <row r="7" spans="1:19" ht="15.75">
      <c r="A7" s="40">
        <f ca="1">RANK(S7,S$6:OFFSET(S$6,0,0,COUNTA(B$6:B$40)))</f>
        <v>2</v>
      </c>
      <c r="B7" s="114" t="s">
        <v>54</v>
      </c>
      <c r="C7" s="108" t="s">
        <v>43</v>
      </c>
      <c r="D7" s="42">
        <v>1</v>
      </c>
      <c r="E7" s="43">
        <v>5</v>
      </c>
      <c r="F7" s="44">
        <v>2</v>
      </c>
      <c r="G7" s="45">
        <v>1</v>
      </c>
      <c r="H7" s="46">
        <v>9</v>
      </c>
      <c r="I7" s="106">
        <v>8</v>
      </c>
      <c r="J7" s="95"/>
      <c r="K7" s="89">
        <f ca="1">OFFSET(Очки!$A$2,F7,D7+OFFSET(Очки!$A$18,0,$C$41-1)-1)</f>
        <v>14</v>
      </c>
      <c r="L7" s="39">
        <f ca="1">IF(F7&lt;E7,OFFSET(Очки!$A$20,2+E7-F7,IF(D7=1,13-E7,10+D7)),0)</f>
        <v>2.4000000000000004</v>
      </c>
      <c r="M7" s="128">
        <v>1.5</v>
      </c>
      <c r="N7" s="129"/>
      <c r="O7" s="89">
        <f ca="1">OFFSET(Очки!$A$2,I7,G7+OFFSET(Очки!$A$18,0,$C$41-1)-1)</f>
        <v>9.5</v>
      </c>
      <c r="P7" s="39">
        <f ca="1">IF(I7&lt;H7,OFFSET(Очки!$A$20,2+H7-I7,IF(G7=1,13-H7,10+G7)),0)</f>
        <v>1.2</v>
      </c>
      <c r="Q7" s="39"/>
      <c r="R7" s="90"/>
      <c r="S7" s="102">
        <f t="shared" ca="1" si="0"/>
        <v>28.599999999999998</v>
      </c>
    </row>
    <row r="8" spans="1:19" ht="15.75">
      <c r="A8" s="40">
        <f ca="1">RANK(S8,S$6:OFFSET(S$6,0,0,COUNTA(B$6:B$40)))</f>
        <v>3</v>
      </c>
      <c r="B8" s="107" t="s">
        <v>90</v>
      </c>
      <c r="C8" s="108">
        <v>7.5</v>
      </c>
      <c r="D8" s="42">
        <v>1</v>
      </c>
      <c r="E8" s="43">
        <v>8</v>
      </c>
      <c r="F8" s="44">
        <v>7</v>
      </c>
      <c r="G8" s="45">
        <v>1</v>
      </c>
      <c r="H8" s="46">
        <v>3</v>
      </c>
      <c r="I8" s="106">
        <v>2</v>
      </c>
      <c r="J8" s="95">
        <v>1</v>
      </c>
      <c r="K8" s="89">
        <f ca="1">OFFSET(Очки!$A$2,F8,D8+OFFSET(Очки!$A$18,0,$C$41-1)-1)</f>
        <v>10</v>
      </c>
      <c r="L8" s="39">
        <f ca="1">IF(F8&lt;E8,OFFSET(Очки!$A$20,2+E8-F8,IF(D8=1,13-E8,10+D8)),0)</f>
        <v>1.2</v>
      </c>
      <c r="M8" s="128"/>
      <c r="N8" s="129"/>
      <c r="O8" s="89">
        <f ca="1">OFFSET(Очки!$A$2,I8,G8+OFFSET(Очки!$A$18,0,$C$41-1)-1)</f>
        <v>14</v>
      </c>
      <c r="P8" s="39">
        <f ca="1">IF(I8&lt;H8,OFFSET(Очки!$A$20,2+H8-I8,IF(G8=1,13-H8,10+G8)),0)</f>
        <v>0.7</v>
      </c>
      <c r="Q8" s="39">
        <v>1.5</v>
      </c>
      <c r="R8" s="90"/>
      <c r="S8" s="102">
        <f t="shared" ca="1" si="0"/>
        <v>28.4</v>
      </c>
    </row>
    <row r="9" spans="1:19" ht="15.75">
      <c r="A9" s="40">
        <f ca="1">RANK(S9,S$6:OFFSET(S$6,0,0,COUNTA(B$6:B$40)))</f>
        <v>4</v>
      </c>
      <c r="B9" s="107" t="s">
        <v>94</v>
      </c>
      <c r="C9" s="108" t="s">
        <v>43</v>
      </c>
      <c r="D9" s="42">
        <v>1</v>
      </c>
      <c r="E9" s="43">
        <v>2</v>
      </c>
      <c r="F9" s="44">
        <v>4</v>
      </c>
      <c r="G9" s="45">
        <v>1</v>
      </c>
      <c r="H9" s="46">
        <v>7</v>
      </c>
      <c r="I9" s="106">
        <v>5</v>
      </c>
      <c r="J9" s="95"/>
      <c r="K9" s="89">
        <f ca="1">OFFSET(Очки!$A$2,F9,D9+OFFSET(Очки!$A$18,0,$C$41-1)-1)</f>
        <v>12</v>
      </c>
      <c r="L9" s="39">
        <f ca="1">IF(F9&lt;E9,OFFSET(Очки!$A$20,2+E9-F9,IF(D9=1,13-E9,10+D9)),0)</f>
        <v>0</v>
      </c>
      <c r="M9" s="128">
        <v>0.5</v>
      </c>
      <c r="N9" s="129"/>
      <c r="O9" s="89">
        <f ca="1">OFFSET(Очки!$A$2,I9,G9+OFFSET(Очки!$A$18,0,$C$41-1)-1)</f>
        <v>11</v>
      </c>
      <c r="P9" s="39">
        <f ca="1">IF(I9&lt;H9,OFFSET(Очки!$A$20,2+H9-I9,IF(G9=1,13-H9,10+G9)),0)</f>
        <v>2.1</v>
      </c>
      <c r="Q9" s="39">
        <v>1</v>
      </c>
      <c r="R9" s="90"/>
      <c r="S9" s="102">
        <f t="shared" ca="1" si="0"/>
        <v>26.6</v>
      </c>
    </row>
    <row r="10" spans="1:19" ht="15.75">
      <c r="A10" s="40">
        <f ca="1">RANK(S10,S$6:OFFSET(S$6,0,0,COUNTA(B$6:B$40)))</f>
        <v>5</v>
      </c>
      <c r="B10" s="114" t="s">
        <v>71</v>
      </c>
      <c r="C10" s="108">
        <v>7.5</v>
      </c>
      <c r="D10" s="42">
        <v>1</v>
      </c>
      <c r="E10" s="43">
        <v>3</v>
      </c>
      <c r="F10" s="44">
        <v>3</v>
      </c>
      <c r="G10" s="45">
        <v>1</v>
      </c>
      <c r="H10" s="46">
        <v>5</v>
      </c>
      <c r="I10" s="106">
        <v>4</v>
      </c>
      <c r="J10" s="95"/>
      <c r="K10" s="89">
        <f ca="1">OFFSET(Очки!$A$2,F10,D10+OFFSET(Очки!$A$18,0,$C$41-1)-1)</f>
        <v>13</v>
      </c>
      <c r="L10" s="39">
        <f ca="1">IF(F10&lt;E10,OFFSET(Очки!$A$20,2+E10-F10,IF(D10=1,13-E10,10+D10)),0)</f>
        <v>0</v>
      </c>
      <c r="M10" s="128"/>
      <c r="N10" s="129"/>
      <c r="O10" s="89">
        <f ca="1">OFFSET(Очки!$A$2,I10,G10+OFFSET(Очки!$A$18,0,$C$41-1)-1)</f>
        <v>12</v>
      </c>
      <c r="P10" s="39">
        <f ca="1">IF(I10&lt;H10,OFFSET(Очки!$A$20,2+H10-I10,IF(G10=1,13-H10,10+G10)),0)</f>
        <v>0.9</v>
      </c>
      <c r="Q10" s="39"/>
      <c r="R10" s="90"/>
      <c r="S10" s="102">
        <f t="shared" ca="1" si="0"/>
        <v>25.9</v>
      </c>
    </row>
    <row r="11" spans="1:19" ht="15.75">
      <c r="A11" s="40">
        <f ca="1">RANK(S11,S$6:OFFSET(S$6,0,0,COUNTA(B$6:B$40)))</f>
        <v>6</v>
      </c>
      <c r="B11" s="107" t="s">
        <v>88</v>
      </c>
      <c r="C11" s="108" t="s">
        <v>43</v>
      </c>
      <c r="D11" s="42">
        <v>2</v>
      </c>
      <c r="E11" s="43">
        <v>6</v>
      </c>
      <c r="F11" s="44">
        <v>4</v>
      </c>
      <c r="G11" s="45">
        <v>1</v>
      </c>
      <c r="H11" s="46">
        <v>1</v>
      </c>
      <c r="I11" s="106">
        <v>1</v>
      </c>
      <c r="J11" s="95"/>
      <c r="K11" s="89">
        <f ca="1">OFFSET(Очки!$A$2,F11,D11+OFFSET(Очки!$A$18,0,$C$41-1)-1)</f>
        <v>6</v>
      </c>
      <c r="L11" s="39">
        <f ca="1">IF(F11&lt;E11,OFFSET(Очки!$A$20,2+E11-F11,IF(D11=1,13-E11,10+D11)),0)</f>
        <v>1.4</v>
      </c>
      <c r="M11" s="128"/>
      <c r="N11" s="129"/>
      <c r="O11" s="89">
        <f ca="1">OFFSET(Очки!$A$2,I11,G11+OFFSET(Очки!$A$18,0,$C$41-1)-1)</f>
        <v>15</v>
      </c>
      <c r="P11" s="39">
        <f ca="1">IF(I11&lt;H11,OFFSET(Очки!$A$20,2+H11-I11,IF(G11=1,13-H11,10+G11)),0)</f>
        <v>0</v>
      </c>
      <c r="Q11" s="39">
        <v>2.5</v>
      </c>
      <c r="R11" s="90"/>
      <c r="S11" s="102">
        <f t="shared" ca="1" si="0"/>
        <v>24.9</v>
      </c>
    </row>
    <row r="12" spans="1:19" ht="15.75">
      <c r="A12" s="40">
        <f ca="1">RANK(S12,S$6:OFFSET(S$6,0,0,COUNTA(B$6:B$40)))</f>
        <v>7</v>
      </c>
      <c r="B12" s="113" t="s">
        <v>103</v>
      </c>
      <c r="C12" s="108">
        <v>15</v>
      </c>
      <c r="D12" s="42">
        <v>1</v>
      </c>
      <c r="E12" s="43">
        <v>10</v>
      </c>
      <c r="F12" s="44">
        <v>8</v>
      </c>
      <c r="G12" s="45">
        <v>1</v>
      </c>
      <c r="H12" s="46">
        <v>6</v>
      </c>
      <c r="I12" s="106">
        <v>7</v>
      </c>
      <c r="J12" s="95">
        <v>2</v>
      </c>
      <c r="K12" s="89">
        <f ca="1">OFFSET(Очки!$A$2,F12,D12+OFFSET(Очки!$A$18,0,$C$41-1)-1)</f>
        <v>9.5</v>
      </c>
      <c r="L12" s="39">
        <f ca="1">IF(F12&lt;E12,OFFSET(Очки!$A$20,2+E12-F12,IF(D12=1,13-E12,10+D12)),0)</f>
        <v>2.4</v>
      </c>
      <c r="M12" s="128"/>
      <c r="N12" s="129"/>
      <c r="O12" s="89">
        <f ca="1">OFFSET(Очки!$A$2,I12,G12+OFFSET(Очки!$A$18,0,$C$41-1)-1)</f>
        <v>10</v>
      </c>
      <c r="P12" s="39">
        <f ca="1">IF(I12&lt;H12,OFFSET(Очки!$A$20,2+H12-I12,IF(G12=1,13-H12,10+G12)),0)</f>
        <v>0</v>
      </c>
      <c r="Q12" s="39">
        <v>0.5</v>
      </c>
      <c r="R12" s="90"/>
      <c r="S12" s="102">
        <f t="shared" ca="1" si="0"/>
        <v>24.4</v>
      </c>
    </row>
    <row r="13" spans="1:19" ht="15.75">
      <c r="A13" s="40">
        <f ca="1">RANK(S13,S$6:OFFSET(S$6,0,0,COUNTA(B$6:B$40)))</f>
        <v>8</v>
      </c>
      <c r="B13" s="114" t="s">
        <v>89</v>
      </c>
      <c r="C13" s="108">
        <v>10</v>
      </c>
      <c r="D13" s="42">
        <v>1</v>
      </c>
      <c r="E13" s="43">
        <v>7</v>
      </c>
      <c r="F13" s="44">
        <v>9</v>
      </c>
      <c r="G13" s="45">
        <v>1</v>
      </c>
      <c r="H13" s="46">
        <v>4</v>
      </c>
      <c r="I13" s="106">
        <v>3</v>
      </c>
      <c r="J13" s="95">
        <v>0.5</v>
      </c>
      <c r="K13" s="89">
        <f ca="1">OFFSET(Очки!$A$2,F13,D13+OFFSET(Очки!$A$18,0,$C$41-1)-1)</f>
        <v>9</v>
      </c>
      <c r="L13" s="39">
        <f ca="1">IF(F13&lt;E13,OFFSET(Очки!$A$20,2+E13-F13,IF(D13=1,13-E13,10+D13)),0)</f>
        <v>0</v>
      </c>
      <c r="M13" s="128"/>
      <c r="N13" s="129"/>
      <c r="O13" s="89">
        <f ca="1">OFFSET(Очки!$A$2,I13,G13+OFFSET(Очки!$A$18,0,$C$41-1)-1)</f>
        <v>13</v>
      </c>
      <c r="P13" s="39">
        <f ca="1">IF(I13&lt;H13,OFFSET(Очки!$A$20,2+H13-I13,IF(G13=1,13-H13,10+G13)),0)</f>
        <v>0.8</v>
      </c>
      <c r="Q13" s="39"/>
      <c r="R13" s="90"/>
      <c r="S13" s="102">
        <f t="shared" ca="1" si="0"/>
        <v>23.3</v>
      </c>
    </row>
    <row r="14" spans="1:19" ht="15.75">
      <c r="A14" s="40">
        <f ca="1">RANK(S14,S$6:OFFSET(S$6,0,0,COUNTA(B$6:B$40)))</f>
        <v>9</v>
      </c>
      <c r="B14" s="114" t="s">
        <v>95</v>
      </c>
      <c r="C14" s="108">
        <v>7.5</v>
      </c>
      <c r="D14" s="42">
        <v>1</v>
      </c>
      <c r="E14" s="43">
        <v>6</v>
      </c>
      <c r="F14" s="44">
        <v>6</v>
      </c>
      <c r="G14" s="45">
        <v>2</v>
      </c>
      <c r="H14" s="46">
        <v>8</v>
      </c>
      <c r="I14" s="106">
        <v>3</v>
      </c>
      <c r="J14" s="95"/>
      <c r="K14" s="89">
        <f ca="1">OFFSET(Очки!$A$2,F14,D14+OFFSET(Очки!$A$18,0,$C$41-1)-1)</f>
        <v>10.5</v>
      </c>
      <c r="L14" s="39">
        <f ca="1">IF(F14&lt;E14,OFFSET(Очки!$A$20,2+E14-F14,IF(D14=1,13-E14,10+D14)),0)</f>
        <v>0</v>
      </c>
      <c r="M14" s="128"/>
      <c r="N14" s="129"/>
      <c r="O14" s="89">
        <f ca="1">OFFSET(Очки!$A$2,I14,G14+OFFSET(Очки!$A$18,0,$C$41-1)-1)</f>
        <v>7</v>
      </c>
      <c r="P14" s="39">
        <f ca="1">IF(I14&lt;H14,OFFSET(Очки!$A$20,2+H14-I14,IF(G14=1,13-H14,10+G14)),0)</f>
        <v>3.5</v>
      </c>
      <c r="Q14" s="39">
        <v>2</v>
      </c>
      <c r="R14" s="90"/>
      <c r="S14" s="102">
        <f t="shared" ca="1" si="0"/>
        <v>23</v>
      </c>
    </row>
    <row r="15" spans="1:19" ht="15.75">
      <c r="A15" s="40">
        <f ca="1">RANK(S15,S$6:OFFSET(S$6,0,0,COUNTA(B$6:B$40)))</f>
        <v>9</v>
      </c>
      <c r="B15" s="116" t="s">
        <v>82</v>
      </c>
      <c r="C15" s="108">
        <v>7.5</v>
      </c>
      <c r="D15" s="42">
        <v>1</v>
      </c>
      <c r="E15" s="43">
        <v>11</v>
      </c>
      <c r="F15" s="44">
        <v>11</v>
      </c>
      <c r="G15" s="45">
        <v>2</v>
      </c>
      <c r="H15" s="46">
        <v>6</v>
      </c>
      <c r="I15" s="106">
        <v>1</v>
      </c>
      <c r="J15" s="95">
        <v>2.5</v>
      </c>
      <c r="K15" s="89">
        <f ca="1">OFFSET(Очки!$A$2,F15,D15+OFFSET(Очки!$A$18,0,$C$41-1)-1)</f>
        <v>8</v>
      </c>
      <c r="L15" s="39">
        <f ca="1">IF(F15&lt;E15,OFFSET(Очки!$A$20,2+E15-F15,IF(D15=1,13-E15,10+D15)),0)</f>
        <v>0</v>
      </c>
      <c r="M15" s="128"/>
      <c r="N15" s="129"/>
      <c r="O15" s="89">
        <f ca="1">OFFSET(Очки!$A$2,I15,G15+OFFSET(Очки!$A$18,0,$C$41-1)-1)</f>
        <v>9</v>
      </c>
      <c r="P15" s="39">
        <f ca="1">IF(I15&lt;H15,OFFSET(Очки!$A$20,2+H15-I15,IF(G15=1,13-H15,10+G15)),0)</f>
        <v>3.5</v>
      </c>
      <c r="Q15" s="39"/>
      <c r="R15" s="90"/>
      <c r="S15" s="102">
        <f t="shared" ca="1" si="0"/>
        <v>23</v>
      </c>
    </row>
    <row r="16" spans="1:19" ht="15.75">
      <c r="A16" s="40">
        <f ca="1">RANK(S16,S$6:OFFSET(S$6,0,0,COUNTA(B$6:B$40)))</f>
        <v>11</v>
      </c>
      <c r="B16" s="107" t="s">
        <v>120</v>
      </c>
      <c r="C16" s="108" t="s">
        <v>43</v>
      </c>
      <c r="D16" s="42">
        <v>2</v>
      </c>
      <c r="E16" s="43">
        <v>8</v>
      </c>
      <c r="F16" s="44">
        <v>1</v>
      </c>
      <c r="G16" s="45">
        <v>1</v>
      </c>
      <c r="H16" s="46">
        <v>2</v>
      </c>
      <c r="I16" s="106">
        <v>11</v>
      </c>
      <c r="J16" s="95"/>
      <c r="K16" s="89">
        <f ca="1">OFFSET(Очки!$A$2,F16,D16+OFFSET(Очки!$A$18,0,$C$41-1)-1)</f>
        <v>9</v>
      </c>
      <c r="L16" s="39">
        <f ca="1">IF(F16&lt;E16,OFFSET(Очки!$A$20,2+E16-F16,IF(D16=1,13-E16,10+D16)),0)</f>
        <v>4.9000000000000004</v>
      </c>
      <c r="M16" s="128"/>
      <c r="N16" s="129"/>
      <c r="O16" s="89">
        <f ca="1">OFFSET(Очки!$A$2,I16,G16+OFFSET(Очки!$A$18,0,$C$41-1)-1)</f>
        <v>8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21.9</v>
      </c>
    </row>
    <row r="17" spans="1:19" ht="15.75">
      <c r="A17" s="40">
        <f ca="1">RANK(S17,S$6:OFFSET(S$6,0,0,COUNTA(B$6:B$40)))</f>
        <v>12</v>
      </c>
      <c r="B17" s="107" t="s">
        <v>70</v>
      </c>
      <c r="C17" s="108">
        <v>82.3</v>
      </c>
      <c r="D17" s="42">
        <v>1</v>
      </c>
      <c r="E17" s="43">
        <v>4</v>
      </c>
      <c r="F17" s="44">
        <v>5</v>
      </c>
      <c r="G17" s="45">
        <v>1</v>
      </c>
      <c r="H17" s="46">
        <v>10</v>
      </c>
      <c r="I17" s="106">
        <v>10</v>
      </c>
      <c r="J17" s="95"/>
      <c r="K17" s="89">
        <f ca="1">OFFSET(Очки!$A$2,F17,D17+OFFSET(Очки!$A$18,0,$C$41-1)-1)</f>
        <v>11</v>
      </c>
      <c r="L17" s="39">
        <f ca="1">IF(F17&lt;E17,OFFSET(Очки!$A$20,2+E17-F17,IF(D17=1,13-E17,10+D17)),0)</f>
        <v>0</v>
      </c>
      <c r="M17" s="128">
        <v>2</v>
      </c>
      <c r="N17" s="129"/>
      <c r="O17" s="89">
        <f ca="1">OFFSET(Очки!$A$2,I17,G17+OFFSET(Очки!$A$18,0,$C$41-1)-1)</f>
        <v>8.5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21.5</v>
      </c>
    </row>
    <row r="18" spans="1:19" ht="15.75">
      <c r="A18" s="40">
        <f ca="1">RANK(S18,S$6:OFFSET(S$6,0,0,COUNTA(B$6:B$40)))</f>
        <v>13</v>
      </c>
      <c r="B18" s="114" t="s">
        <v>119</v>
      </c>
      <c r="C18" s="108">
        <v>20</v>
      </c>
      <c r="D18" s="42">
        <v>2</v>
      </c>
      <c r="E18" s="43">
        <v>7</v>
      </c>
      <c r="F18" s="44">
        <v>3</v>
      </c>
      <c r="G18" s="45">
        <v>2</v>
      </c>
      <c r="H18" s="46">
        <v>7</v>
      </c>
      <c r="I18" s="106">
        <v>2</v>
      </c>
      <c r="J18" s="95"/>
      <c r="K18" s="89">
        <f ca="1">OFFSET(Очки!$A$2,F18,D18+OFFSET(Очки!$A$18,0,$C$41-1)-1)</f>
        <v>7</v>
      </c>
      <c r="L18" s="39">
        <f ca="1">IF(F18&lt;E18,OFFSET(Очки!$A$20,2+E18-F18,IF(D18=1,13-E18,10+D18)),0)</f>
        <v>2.8</v>
      </c>
      <c r="M18" s="128"/>
      <c r="N18" s="129"/>
      <c r="O18" s="89">
        <f ca="1">OFFSET(Очки!$A$2,I18,G18+OFFSET(Очки!$A$18,0,$C$41-1)-1)</f>
        <v>8</v>
      </c>
      <c r="P18" s="39">
        <f ca="1">IF(I18&lt;H18,OFFSET(Очки!$A$20,2+H18-I18,IF(G18=1,13-H18,10+G18)),0)</f>
        <v>3.5</v>
      </c>
      <c r="Q18" s="39"/>
      <c r="R18" s="90"/>
      <c r="S18" s="102">
        <f t="shared" ca="1" si="0"/>
        <v>21.3</v>
      </c>
    </row>
    <row r="19" spans="1:19" ht="15.75">
      <c r="A19" s="40">
        <f ca="1">RANK(S19,S$6:OFFSET(S$6,0,0,COUNTA(B$6:B$40)))</f>
        <v>14</v>
      </c>
      <c r="B19" s="112" t="s">
        <v>108</v>
      </c>
      <c r="C19" s="108" t="s">
        <v>43</v>
      </c>
      <c r="D19" s="42">
        <v>1</v>
      </c>
      <c r="E19" s="43">
        <v>9</v>
      </c>
      <c r="F19" s="44">
        <v>9</v>
      </c>
      <c r="G19" s="45">
        <v>1</v>
      </c>
      <c r="H19" s="46">
        <v>11</v>
      </c>
      <c r="I19" s="106">
        <v>9</v>
      </c>
      <c r="J19" s="95">
        <v>1.5</v>
      </c>
      <c r="K19" s="89">
        <f ca="1">OFFSET(Очки!$A$2,F19,D19+OFFSET(Очки!$A$18,0,$C$41-1)-1)</f>
        <v>9</v>
      </c>
      <c r="L19" s="39">
        <f ca="1">IF(F19&lt;E19,OFFSET(Очки!$A$20,2+E19-F19,IF(D19=1,13-E19,10+D19)),0)</f>
        <v>0</v>
      </c>
      <c r="M19" s="128">
        <v>2.5</v>
      </c>
      <c r="N19" s="129">
        <f>-3-3</f>
        <v>-6</v>
      </c>
      <c r="O19" s="89">
        <f ca="1">OFFSET(Очки!$A$2,I19,G19+OFFSET(Очки!$A$18,0,$C$41-1)-1)</f>
        <v>9</v>
      </c>
      <c r="P19" s="39">
        <f ca="1">IF(I19&lt;H19,OFFSET(Очки!$A$20,2+H19-I19,IF(G19=1,13-H19,10+G19)),0)</f>
        <v>2.5</v>
      </c>
      <c r="Q19" s="39"/>
      <c r="R19" s="90"/>
      <c r="S19" s="102">
        <f t="shared" ca="1" si="0"/>
        <v>18.5</v>
      </c>
    </row>
    <row r="20" spans="1:19" ht="15.75">
      <c r="A20" s="40">
        <f ca="1">RANK(S20,S$6:OFFSET(S$6,0,0,COUNTA(B$6:B$40)))</f>
        <v>15</v>
      </c>
      <c r="B20" s="107" t="s">
        <v>75</v>
      </c>
      <c r="C20" s="108">
        <v>10</v>
      </c>
      <c r="D20" s="42">
        <v>2</v>
      </c>
      <c r="E20" s="43">
        <v>4</v>
      </c>
      <c r="F20" s="44">
        <v>2</v>
      </c>
      <c r="G20" s="45">
        <v>2</v>
      </c>
      <c r="H20" s="46">
        <v>5</v>
      </c>
      <c r="I20" s="106">
        <v>5</v>
      </c>
      <c r="J20" s="95"/>
      <c r="K20" s="89">
        <f ca="1">OFFSET(Очки!$A$2,F20,D20+OFFSET(Очки!$A$18,0,$C$41-1)-1)</f>
        <v>8</v>
      </c>
      <c r="L20" s="39">
        <f ca="1">IF(F20&lt;E20,OFFSET(Очки!$A$20,2+E20-F20,IF(D20=1,13-E20,10+D20)),0)</f>
        <v>1.4</v>
      </c>
      <c r="M20" s="128"/>
      <c r="N20" s="129"/>
      <c r="O20" s="89">
        <f ca="1">OFFSET(Очки!$A$2,I20,G20+OFFSET(Очки!$A$18,0,$C$41-1)-1)</f>
        <v>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14.4</v>
      </c>
    </row>
    <row r="21" spans="1:19" ht="15.75">
      <c r="A21" s="40">
        <f ca="1">RANK(S21,S$6:OFFSET(S$6,0,0,COUNTA(B$6:B$40)))</f>
        <v>16</v>
      </c>
      <c r="B21" s="114" t="s">
        <v>122</v>
      </c>
      <c r="C21" s="108">
        <v>17.5</v>
      </c>
      <c r="D21" s="42">
        <v>2</v>
      </c>
      <c r="E21" s="43">
        <v>5</v>
      </c>
      <c r="F21" s="44">
        <v>10</v>
      </c>
      <c r="G21" s="45">
        <v>2</v>
      </c>
      <c r="H21" s="46">
        <v>9</v>
      </c>
      <c r="I21" s="106">
        <v>4</v>
      </c>
      <c r="J21" s="95"/>
      <c r="K21" s="89">
        <f ca="1">OFFSET(Очки!$A$2,F21,D21+OFFSET(Очки!$A$18,0,$C$41-1)-1)</f>
        <v>2.5</v>
      </c>
      <c r="L21" s="39">
        <f ca="1">IF(F21&lt;E21,OFFSET(Очки!$A$20,2+E21-F21,IF(D21=1,13-E21,10+D21)),0)</f>
        <v>0</v>
      </c>
      <c r="M21" s="128"/>
      <c r="N21" s="129"/>
      <c r="O21" s="89">
        <f ca="1">OFFSET(Очки!$A$2,I21,G21+OFFSET(Очки!$A$18,0,$C$41-1)-1)</f>
        <v>6</v>
      </c>
      <c r="P21" s="39">
        <f ca="1">IF(I21&lt;H21,OFFSET(Очки!$A$20,2+H21-I21,IF(G21=1,13-H21,10+G21)),0)</f>
        <v>3.5</v>
      </c>
      <c r="Q21" s="39"/>
      <c r="R21" s="90">
        <v>-2</v>
      </c>
      <c r="S21" s="102">
        <f t="shared" ca="1" si="0"/>
        <v>10</v>
      </c>
    </row>
    <row r="22" spans="1:19" ht="15.75">
      <c r="A22" s="40">
        <f ca="1">RANK(S22,S$6:OFFSET(S$6,0,0,COUNTA(B$6:B$40)))</f>
        <v>17</v>
      </c>
      <c r="B22" s="107" t="s">
        <v>121</v>
      </c>
      <c r="C22" s="108">
        <v>10</v>
      </c>
      <c r="D22" s="42">
        <v>2</v>
      </c>
      <c r="E22" s="43">
        <v>3</v>
      </c>
      <c r="F22" s="44">
        <v>5</v>
      </c>
      <c r="G22" s="45">
        <v>2</v>
      </c>
      <c r="H22" s="46">
        <v>4</v>
      </c>
      <c r="I22" s="106">
        <v>7</v>
      </c>
      <c r="J22" s="95"/>
      <c r="K22" s="89">
        <f ca="1">OFFSET(Очки!$A$2,F22,D22+OFFSET(Очки!$A$18,0,$C$41-1)-1)</f>
        <v>5</v>
      </c>
      <c r="L22" s="39">
        <f ca="1">IF(F22&lt;E22,OFFSET(Очки!$A$20,2+E22-F22,IF(D22=1,13-E22,10+D22)),0)</f>
        <v>0</v>
      </c>
      <c r="M22" s="128"/>
      <c r="N22" s="129"/>
      <c r="O22" s="89">
        <f ca="1">OFFSET(Очки!$A$2,I22,G22+OFFSET(Очки!$A$18,0,$C$41-1)-1)</f>
        <v>4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9</v>
      </c>
    </row>
    <row r="23" spans="1:19" ht="15.75">
      <c r="A23" s="40">
        <f ca="1">RANK(S23,S$6:OFFSET(S$6,0,0,COUNTA(B$6:B$40)))</f>
        <v>18</v>
      </c>
      <c r="B23" s="107" t="s">
        <v>123</v>
      </c>
      <c r="C23" s="108">
        <v>5</v>
      </c>
      <c r="D23" s="42">
        <v>2</v>
      </c>
      <c r="E23" s="43">
        <v>1</v>
      </c>
      <c r="F23" s="44">
        <v>7</v>
      </c>
      <c r="G23" s="45">
        <v>2</v>
      </c>
      <c r="H23" s="46">
        <v>1</v>
      </c>
      <c r="I23" s="106">
        <v>6</v>
      </c>
      <c r="J23" s="95"/>
      <c r="K23" s="89">
        <f ca="1">OFFSET(Очки!$A$2,F23,D23+OFFSET(Очки!$A$18,0,$C$41-1)-1)</f>
        <v>4</v>
      </c>
      <c r="L23" s="39">
        <f ca="1">IF(F23&lt;E23,OFFSET(Очки!$A$20,2+E23-F23,IF(D23=1,13-E23,10+D23)),0)</f>
        <v>0</v>
      </c>
      <c r="M23" s="128"/>
      <c r="N23" s="129"/>
      <c r="O23" s="89">
        <f ca="1">OFFSET(Очки!$A$2,I23,G23+OFFSET(Очки!$A$18,0,$C$41-1)-1)</f>
        <v>4.5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8.5</v>
      </c>
    </row>
    <row r="24" spans="1:19" ht="15.75">
      <c r="A24" s="40">
        <f ca="1">RANK(S24,S$6:OFFSET(S$6,0,0,COUNTA(B$6:B$40)))</f>
        <v>19</v>
      </c>
      <c r="B24" s="107" t="s">
        <v>124</v>
      </c>
      <c r="C24" s="108" t="s">
        <v>43</v>
      </c>
      <c r="D24" s="42">
        <v>2</v>
      </c>
      <c r="E24" s="43">
        <v>2</v>
      </c>
      <c r="F24" s="44">
        <v>8</v>
      </c>
      <c r="G24" s="45">
        <v>2</v>
      </c>
      <c r="H24" s="46">
        <v>2</v>
      </c>
      <c r="I24" s="106">
        <v>8</v>
      </c>
      <c r="J24" s="95"/>
      <c r="K24" s="89">
        <f ca="1">OFFSET(Очки!$A$2,F24,D24+OFFSET(Очки!$A$18,0,$C$41-1)-1)</f>
        <v>3.5</v>
      </c>
      <c r="L24" s="39">
        <f ca="1">IF(F24&lt;E24,OFFSET(Очки!$A$20,2+E24-F24,IF(D24=1,13-E24,10+D24)),0)</f>
        <v>0</v>
      </c>
      <c r="M24" s="128"/>
      <c r="N24" s="129"/>
      <c r="O24" s="89">
        <f ca="1">OFFSET(Очки!$A$2,I24,G24+OFFSET(Очки!$A$18,0,$C$41-1)-1)</f>
        <v>3.5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7</v>
      </c>
    </row>
    <row r="25" spans="1:19" ht="15.75">
      <c r="A25" s="40">
        <f ca="1">RANK(S25,S$6:OFFSET(S$6,0,0,COUNTA(B$6:B$40)))</f>
        <v>20</v>
      </c>
      <c r="B25" s="113" t="s">
        <v>125</v>
      </c>
      <c r="C25" s="108" t="s">
        <v>43</v>
      </c>
      <c r="D25" s="42">
        <v>2</v>
      </c>
      <c r="E25" s="43">
        <v>9</v>
      </c>
      <c r="F25" s="44">
        <v>6</v>
      </c>
      <c r="G25" s="45">
        <v>2</v>
      </c>
      <c r="H25" s="46">
        <v>3</v>
      </c>
      <c r="I25" s="106">
        <v>9</v>
      </c>
      <c r="J25" s="95"/>
      <c r="K25" s="89">
        <f ca="1">OFFSET(Очки!$A$2,F25,D25+OFFSET(Очки!$A$18,0,$C$41-1)-1)</f>
        <v>4.5</v>
      </c>
      <c r="L25" s="39">
        <f ca="1">IF(F25&lt;E25,OFFSET(Очки!$A$20,2+E25-F25,IF(D25=1,13-E25,10+D25)),0)</f>
        <v>2.1</v>
      </c>
      <c r="M25" s="128"/>
      <c r="N25" s="129">
        <v>-3</v>
      </c>
      <c r="O25" s="89">
        <f ca="1">OFFSET(Очки!$A$2,I25,G25+OFFSET(Очки!$A$18,0,$C$41-1)-1)</f>
        <v>3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6.6</v>
      </c>
    </row>
    <row r="26" spans="1:19" ht="15.75">
      <c r="A26" s="40">
        <f ca="1">RANK(S26,S$6:OFFSET(S$6,0,0,COUNTA(B$6:B$40)))</f>
        <v>21</v>
      </c>
      <c r="B26" s="113" t="s">
        <v>126</v>
      </c>
      <c r="C26" s="108" t="s">
        <v>43</v>
      </c>
      <c r="D26" s="42">
        <v>2</v>
      </c>
      <c r="E26" s="43">
        <v>10</v>
      </c>
      <c r="F26" s="44">
        <v>9</v>
      </c>
      <c r="G26" s="45">
        <v>2</v>
      </c>
      <c r="H26" s="46">
        <v>10</v>
      </c>
      <c r="I26" s="106">
        <v>10</v>
      </c>
      <c r="J26" s="95"/>
      <c r="K26" s="89">
        <f ca="1">OFFSET(Очки!$A$2,F26,D26+OFFSET(Очки!$A$18,0,$C$41-1)-1)</f>
        <v>3</v>
      </c>
      <c r="L26" s="39">
        <f ca="1">IF(F26&lt;E26,OFFSET(Очки!$A$20,2+E26-F26,IF(D26=1,13-E26,10+D26)),0)</f>
        <v>0.7</v>
      </c>
      <c r="M26" s="128"/>
      <c r="N26" s="129"/>
      <c r="O26" s="89">
        <f ca="1">OFFSET(Очки!$A$2,I26,G26+OFFSET(Очки!$A$18,0,$C$41-1)-1)</f>
        <v>2.5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6.2</v>
      </c>
    </row>
    <row r="27" spans="1:19" ht="15.75" hidden="1">
      <c r="A27" s="40" t="e">
        <f ca="1">RANK(S27,S$6:OFFSET(S$6,0,0,COUNTA(B$6:B$40)))</f>
        <v>#N/A</v>
      </c>
      <c r="B27" s="107"/>
      <c r="C27" s="108"/>
      <c r="D27" s="42"/>
      <c r="E27" s="43"/>
      <c r="F27" s="44"/>
      <c r="G27" s="45"/>
      <c r="H27" s="46"/>
      <c r="I27" s="106"/>
      <c r="J27" s="95"/>
      <c r="K27" s="89">
        <f ca="1">OFFSET(Очки!$A$2,F27,D27+OFFSET(Очки!$A$18,0,$C$41-1)-1)</f>
        <v>0</v>
      </c>
      <c r="L27" s="39">
        <f ca="1">IF(F27&lt;E27,OFFSET(Очки!$A$20,2+E27-F27,IF(D27=1,13-E27,10+D27)),0)</f>
        <v>0</v>
      </c>
      <c r="M27" s="128"/>
      <c r="N27" s="129"/>
      <c r="O27" s="89">
        <f ca="1">OFFSET(Очки!$A$2,I27,G27+OFFSET(Очки!$A$18,0,$C$41-1)-1)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0</v>
      </c>
    </row>
    <row r="28" spans="1:19" ht="15.75" hidden="1">
      <c r="A28" s="40" t="e">
        <f ca="1">RANK(S28,S$6:OFFSET(S$6,0,0,COUNTA(B$6:B$40)))</f>
        <v>#N/A</v>
      </c>
      <c r="B28" s="107"/>
      <c r="C28" s="108"/>
      <c r="D28" s="42"/>
      <c r="E28" s="43"/>
      <c r="F28" s="44"/>
      <c r="G28" s="45"/>
      <c r="H28" s="46"/>
      <c r="I28" s="106"/>
      <c r="J28" s="95"/>
      <c r="K28" s="89">
        <f ca="1">OFFSET(Очки!$A$2,F28,D28+OFFSET(Очки!$A$18,0,$C$41-1)-1)</f>
        <v>0</v>
      </c>
      <c r="L28" s="39">
        <f ca="1">IF(F28&lt;E28,OFFSET(Очки!$A$20,2+E28-F28,IF(D28=1,13-E28,10+D28)),0)</f>
        <v>0</v>
      </c>
      <c r="M28" s="128"/>
      <c r="N28" s="129"/>
      <c r="O28" s="89">
        <f ca="1">OFFSET(Очки!$A$2,I28,G28+OFFSET(Очки!$A$18,0,$C$41-1)-1)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0</v>
      </c>
    </row>
    <row r="29" spans="1:19" ht="15.75" hidden="1">
      <c r="A29" s="40" t="e">
        <f ca="1">RANK(S29,S$6:OFFSET(S$6,0,0,COUNTA(B$6:B$40)))</f>
        <v>#N/A</v>
      </c>
      <c r="B29" s="107"/>
      <c r="C29" s="108"/>
      <c r="D29" s="42"/>
      <c r="E29" s="43"/>
      <c r="F29" s="44"/>
      <c r="G29" s="45"/>
      <c r="H29" s="46"/>
      <c r="I29" s="106"/>
      <c r="J29" s="95"/>
      <c r="K29" s="89">
        <f ca="1">OFFSET(Очки!$A$2,F29,D29+OFFSET(Очки!$A$18,0,$C$41-1)-1)</f>
        <v>0</v>
      </c>
      <c r="L29" s="39">
        <f ca="1">IF(F29&lt;E29,OFFSET(Очки!$A$20,2+E29-F29,IF(D29=1,13-E29,10+D29)),0)</f>
        <v>0</v>
      </c>
      <c r="M29" s="128"/>
      <c r="N29" s="129"/>
      <c r="O29" s="89">
        <f ca="1">OFFSET(Очки!$A$2,I29,G29+OFFSET(Очки!$A$18,0,$C$41-1)-1)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ref="S29:S40" ca="1" si="1">SUM(J29:R29)</f>
        <v>0</v>
      </c>
    </row>
    <row r="30" spans="1:19" ht="15.75" hidden="1">
      <c r="A30" s="40" t="e">
        <f ca="1">RANK(S30,S$6:OFFSET(S$6,0,0,COUNTA(B$6:B$40)))</f>
        <v>#N/A</v>
      </c>
      <c r="B30" s="114"/>
      <c r="C30" s="108"/>
      <c r="D30" s="42"/>
      <c r="E30" s="43"/>
      <c r="F30" s="44"/>
      <c r="G30" s="45"/>
      <c r="H30" s="46"/>
      <c r="I30" s="106"/>
      <c r="J30" s="95"/>
      <c r="K30" s="89">
        <f ca="1">OFFSET(Очки!$A$2,F30,D30+OFFSET(Очки!$A$18,0,$C$41-1)-1)</f>
        <v>0</v>
      </c>
      <c r="L30" s="39">
        <f ca="1">IF(F30&lt;E30,OFFSET(Очки!$A$20,2+E30-F30,IF(D30=1,13-E30,10+D30)),0)</f>
        <v>0</v>
      </c>
      <c r="M30" s="128"/>
      <c r="N30" s="129"/>
      <c r="O30" s="89">
        <f ca="1">OFFSET(Очки!$A$2,I30,G30+OFFSET(Очки!$A$18,0,$C$41-1)-1)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ca="1" si="1"/>
        <v>0</v>
      </c>
    </row>
    <row r="31" spans="1:19" ht="15.75" hidden="1">
      <c r="A31" s="40" t="e">
        <f ca="1">RANK(S31,S$6:OFFSET(S$6,0,0,COUNTA(B$6:B$40)))</f>
        <v>#N/A</v>
      </c>
      <c r="B31" s="107"/>
      <c r="C31" s="108"/>
      <c r="D31" s="42"/>
      <c r="E31" s="43"/>
      <c r="F31" s="44"/>
      <c r="G31" s="45"/>
      <c r="H31" s="46"/>
      <c r="I31" s="106"/>
      <c r="J31" s="95"/>
      <c r="K31" s="89">
        <f ca="1">OFFSET(Очки!$A$2,F31,D31+OFFSET(Очки!$A$18,0,$C$41-1)-1)</f>
        <v>0</v>
      </c>
      <c r="L31" s="39">
        <f ca="1">IF(F31&lt;E31,OFFSET(Очки!$A$20,2+E31-F31,IF(D31=1,13-E31,10+D31)),0)</f>
        <v>0</v>
      </c>
      <c r="M31" s="128"/>
      <c r="N31" s="129"/>
      <c r="O31" s="89">
        <f ca="1">OFFSET(Очки!$A$2,I31,G31+OFFSET(Очки!$A$18,0,$C$41-1)-1)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1"/>
        <v>0</v>
      </c>
    </row>
    <row r="32" spans="1:19" ht="15.75" hidden="1">
      <c r="A32" s="40" t="e">
        <f ca="1">RANK(S32,S$6:OFFSET(S$6,0,0,COUNTA(B$6:B$40)))</f>
        <v>#N/A</v>
      </c>
      <c r="B32" s="114"/>
      <c r="C32" s="108"/>
      <c r="D32" s="42"/>
      <c r="E32" s="43"/>
      <c r="F32" s="44"/>
      <c r="G32" s="45"/>
      <c r="H32" s="46"/>
      <c r="I32" s="106"/>
      <c r="J32" s="95"/>
      <c r="K32" s="89">
        <f ca="1">OFFSET(Очки!$A$2,F32,D32+OFFSET(Очки!$A$18,0,$C$41-1)-1)</f>
        <v>0</v>
      </c>
      <c r="L32" s="39">
        <f ca="1">IF(F32&lt;E32,OFFSET(Очки!$A$20,2+E32-F32,IF(D32=1,13-E32,10+D32)),0)</f>
        <v>0</v>
      </c>
      <c r="M32" s="128"/>
      <c r="N32" s="129"/>
      <c r="O32" s="89">
        <f ca="1">OFFSET(Очки!$A$2,I32,G32+OFFSET(Очки!$A$18,0,$C$41-1)-1)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1"/>
        <v>0</v>
      </c>
    </row>
    <row r="33" spans="1:24" ht="15.75" hidden="1">
      <c r="A33" s="40" t="e">
        <f ca="1">RANK(S33,S$6:OFFSET(S$6,0,0,COUNTA(B$6:B$40)))</f>
        <v>#N/A</v>
      </c>
      <c r="B33" s="107"/>
      <c r="C33" s="108"/>
      <c r="D33" s="42"/>
      <c r="E33" s="43"/>
      <c r="F33" s="44"/>
      <c r="G33" s="45"/>
      <c r="H33" s="46"/>
      <c r="I33" s="106"/>
      <c r="J33" s="95"/>
      <c r="K33" s="89">
        <f ca="1">OFFSET(Очки!$A$2,F33,D33+OFFSET(Очки!$A$18,0,$C$41-1)-1)</f>
        <v>0</v>
      </c>
      <c r="L33" s="39">
        <f ca="1">IF(F33&lt;E33,OFFSET(Очки!$A$20,2+E33-F33,IF(D33=1,13-E33,10+D33)),0)</f>
        <v>0</v>
      </c>
      <c r="M33" s="128"/>
      <c r="N33" s="129"/>
      <c r="O33" s="89">
        <f ca="1">OFFSET(Очки!$A$2,I33,G33+OFFSET(Очки!$A$18,0,$C$41-1)-1)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1"/>
        <v>0</v>
      </c>
    </row>
    <row r="34" spans="1:24" ht="15.75" hidden="1">
      <c r="A34" s="40" t="e">
        <f ca="1">RANK(S34,S$6:OFFSET(S$6,0,0,COUNTA(B$6:B$40)))</f>
        <v>#N/A</v>
      </c>
      <c r="B34" s="107"/>
      <c r="C34" s="108"/>
      <c r="D34" s="42"/>
      <c r="E34" s="43"/>
      <c r="F34" s="44"/>
      <c r="G34" s="45"/>
      <c r="H34" s="46"/>
      <c r="I34" s="106"/>
      <c r="J34" s="95"/>
      <c r="K34" s="89">
        <f ca="1">OFFSET(Очки!$A$2,F34,D34+OFFSET(Очки!$A$18,0,$C$41-1)-1)</f>
        <v>0</v>
      </c>
      <c r="L34" s="39">
        <f ca="1">IF(F34&lt;E34,OFFSET(Очки!$A$20,2+E34-F34,IF(D34=1,13-E34,10+D34)),0)</f>
        <v>0</v>
      </c>
      <c r="M34" s="128"/>
      <c r="N34" s="129"/>
      <c r="O34" s="89">
        <f ca="1">OFFSET(Очки!$A$2,I34,G34+OFFSET(Очки!$A$18,0,$C$41-1)-1)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1"/>
        <v>0</v>
      </c>
    </row>
    <row r="35" spans="1:24" ht="15.75" hidden="1">
      <c r="A35" s="40" t="e">
        <f ca="1">RANK(S35,S$6:OFFSET(S$6,0,0,COUNTA(B$6:B$40)))</f>
        <v>#N/A</v>
      </c>
      <c r="B35" s="114"/>
      <c r="C35" s="108"/>
      <c r="D35" s="42"/>
      <c r="E35" s="43"/>
      <c r="F35" s="44"/>
      <c r="G35" s="45"/>
      <c r="H35" s="46"/>
      <c r="I35" s="106"/>
      <c r="J35" s="95"/>
      <c r="K35" s="89">
        <f ca="1">OFFSET(Очки!$A$2,F35,D35+OFFSET(Очки!$A$18,0,$C$41-1)-1)</f>
        <v>0</v>
      </c>
      <c r="L35" s="39">
        <f ca="1">IF(F35&lt;E35,OFFSET(Очки!$A$20,2+E35-F35,IF(D35=1,13-E35,10+D35)),0)</f>
        <v>0</v>
      </c>
      <c r="M35" s="128"/>
      <c r="N35" s="129"/>
      <c r="O35" s="89">
        <f ca="1">OFFSET(Очки!$A$2,I35,G35+OFFSET(Очки!$A$18,0,$C$41-1)-1)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1"/>
        <v>0</v>
      </c>
    </row>
    <row r="36" spans="1:24" ht="15.75" hidden="1">
      <c r="A36" s="40" t="e">
        <f ca="1">RANK(S36,S$6:OFFSET(S$6,0,0,COUNTA(B$6:B$40)))</f>
        <v>#N/A</v>
      </c>
      <c r="B36" s="107"/>
      <c r="C36" s="108"/>
      <c r="D36" s="42"/>
      <c r="E36" s="43"/>
      <c r="F36" s="44"/>
      <c r="G36" s="45"/>
      <c r="H36" s="46"/>
      <c r="I36" s="106"/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128"/>
      <c r="N36" s="129"/>
      <c r="O36" s="89">
        <f ca="1">OFFSET(Очки!$A$2,I36,G36+OFFSET(Очки!$A$18,0,$C$41-1)-1)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24" ht="15.75" hidden="1">
      <c r="A37" s="40" t="e">
        <f ca="1">RANK(S37,S$6:OFFSET(S$6,0,0,COUNTA(B$6:B$40)))</f>
        <v>#N/A</v>
      </c>
      <c r="B37" s="107"/>
      <c r="C37" s="108"/>
      <c r="D37" s="42"/>
      <c r="E37" s="43"/>
      <c r="F37" s="44"/>
      <c r="G37" s="45"/>
      <c r="H37" s="46"/>
      <c r="I37" s="106"/>
      <c r="J37" s="95"/>
      <c r="K37" s="89">
        <f ca="1">OFFSET(Очки!$A$2,F37,D37+OFFSET(Очки!$A$18,0,$C$41-1)-1)</f>
        <v>0</v>
      </c>
      <c r="L37" s="39">
        <f ca="1">IF(F37&lt;E37,OFFSET(Очки!$A$20,2+E37-F37,IF(D37=1,13-E37,10+D37)),0)</f>
        <v>0</v>
      </c>
      <c r="M37" s="128"/>
      <c r="N37" s="129"/>
      <c r="O37" s="89">
        <f ca="1">OFFSET(Очки!$A$2,I37,G37+OFFSET(Очки!$A$18,0,$C$41-1)-1)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24" ht="15.75" hidden="1">
      <c r="A38" s="40" t="e">
        <f ca="1">RANK(S38,S$6:OFFSET(S$6,0,0,COUNTA(B$6:B$40)))</f>
        <v>#N/A</v>
      </c>
      <c r="B38" s="113"/>
      <c r="C38" s="108"/>
      <c r="D38" s="42"/>
      <c r="E38" s="43"/>
      <c r="F38" s="44"/>
      <c r="G38" s="45"/>
      <c r="H38" s="46"/>
      <c r="I38" s="106"/>
      <c r="J38" s="95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24" ht="15.75" hidden="1">
      <c r="A39" s="40" t="e">
        <f ca="1">RANK(S39,S$6:OFFSET(S$6,0,0,COUNTA(B$6:B$40)))</f>
        <v>#N/A</v>
      </c>
      <c r="B39" s="107"/>
      <c r="C39" s="108"/>
      <c r="D39" s="42"/>
      <c r="E39" s="43"/>
      <c r="F39" s="44"/>
      <c r="G39" s="45"/>
      <c r="H39" s="46"/>
      <c r="I39" s="106"/>
      <c r="J39" s="95"/>
      <c r="K39" s="89">
        <f ca="1">OFFSET(Очки!$A$2,F39,D39+OFFSET(Очки!$A$18,0,$C$41-1)-1)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OFFSET(Очки!$A$2,I39,G39+OFFSET(Очки!$A$18,0,$C$41-1)-1)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  <c r="X39" t="s">
        <v>45</v>
      </c>
    </row>
    <row r="40" spans="1:24" ht="16.5" hidden="1" thickBot="1">
      <c r="A40" s="40" t="e">
        <f ca="1">RANK(S40,S$6:OFFSET(S$6,0,0,COUNTA(B$6:B$40)))</f>
        <v>#N/A</v>
      </c>
      <c r="B40" s="53"/>
      <c r="C40" s="54"/>
      <c r="D40" s="55"/>
      <c r="E40" s="56"/>
      <c r="F40" s="57"/>
      <c r="G40" s="58"/>
      <c r="H40" s="59"/>
      <c r="I40" s="56"/>
      <c r="J40" s="96"/>
      <c r="K40" s="55">
        <f ca="1">OFFSET(Очки!$A$2,F40,D40+OFFSET(Очки!$A$18,0,$C$41-1)-1)</f>
        <v>0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0</v>
      </c>
      <c r="P40" s="39">
        <f ca="1">IF(I40&lt;H40,OFFSET(Очки!$A$20,2+H40-I40,IF(G40=1,13-H40,10+G40)),0)</f>
        <v>0</v>
      </c>
      <c r="Q40" s="59"/>
      <c r="R40" s="57"/>
      <c r="S40" s="103">
        <f t="shared" ca="1" si="1"/>
        <v>0</v>
      </c>
    </row>
    <row r="41" spans="1:24" ht="15.75">
      <c r="A41" s="60"/>
      <c r="B41" s="61" t="s">
        <v>44</v>
      </c>
      <c r="C41" s="61">
        <f>COUNTA(B6:B40)</f>
        <v>21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A6:S26">
    <sortCondition descending="1" ref="S6:S26"/>
  </sortState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40">
    <cfRule type="expression" dxfId="5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1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70" zoomScaleNormal="70" workbookViewId="0">
      <selection activeCell="B22" sqref="B22"/>
    </sheetView>
  </sheetViews>
  <sheetFormatPr defaultRowHeight="15"/>
  <cols>
    <col min="1" max="1" width="9.5703125" customWidth="1"/>
    <col min="2" max="2" width="44.42578125" bestFit="1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3" t="s">
        <v>127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ht="15.75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ht="15" customHeight="1" thickBot="1">
      <c r="A3" s="154" t="s">
        <v>30</v>
      </c>
      <c r="B3" s="155" t="s">
        <v>31</v>
      </c>
      <c r="C3" s="30"/>
      <c r="D3" s="155">
        <v>1</v>
      </c>
      <c r="E3" s="155"/>
      <c r="F3" s="155"/>
      <c r="G3" s="156">
        <v>2</v>
      </c>
      <c r="H3" s="156"/>
      <c r="I3" s="156"/>
      <c r="J3" s="157" t="s">
        <v>32</v>
      </c>
      <c r="K3" s="157"/>
      <c r="L3" s="157"/>
      <c r="M3" s="157"/>
      <c r="N3" s="157"/>
      <c r="O3" s="157"/>
      <c r="P3" s="157"/>
      <c r="Q3" s="157"/>
      <c r="R3" s="157"/>
      <c r="S3" s="158" t="s">
        <v>33</v>
      </c>
    </row>
    <row r="4" spans="1:19" ht="15" customHeight="1" thickBot="1">
      <c r="A4" s="154"/>
      <c r="B4" s="155"/>
      <c r="C4" s="159" t="s">
        <v>34</v>
      </c>
      <c r="D4" s="161" t="s">
        <v>35</v>
      </c>
      <c r="E4" s="163" t="s">
        <v>36</v>
      </c>
      <c r="F4" s="165" t="s">
        <v>37</v>
      </c>
      <c r="G4" s="167" t="s">
        <v>35</v>
      </c>
      <c r="H4" s="169" t="s">
        <v>36</v>
      </c>
      <c r="I4" s="171" t="s">
        <v>37</v>
      </c>
      <c r="J4" s="173" t="s">
        <v>38</v>
      </c>
      <c r="K4" s="152">
        <v>1</v>
      </c>
      <c r="L4" s="152"/>
      <c r="M4" s="152"/>
      <c r="N4" s="152"/>
      <c r="O4" s="152">
        <v>2</v>
      </c>
      <c r="P4" s="152"/>
      <c r="Q4" s="152"/>
      <c r="R4" s="152"/>
      <c r="S4" s="158"/>
    </row>
    <row r="5" spans="1:19" ht="42" customHeight="1" thickBot="1">
      <c r="A5" s="154"/>
      <c r="B5" s="156"/>
      <c r="C5" s="160"/>
      <c r="D5" s="162"/>
      <c r="E5" s="164"/>
      <c r="F5" s="166"/>
      <c r="G5" s="168"/>
      <c r="H5" s="170"/>
      <c r="I5" s="172"/>
      <c r="J5" s="17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58"/>
    </row>
    <row r="6" spans="1:19" ht="15.75">
      <c r="A6" s="31">
        <f ca="1">RANK(S6,S$6:OFFSET(S$6,0,0,COUNTA(B$6:B$40)))</f>
        <v>1</v>
      </c>
      <c r="B6" s="130" t="s">
        <v>61</v>
      </c>
      <c r="C6" s="111" t="s">
        <v>43</v>
      </c>
      <c r="D6" s="34">
        <v>1</v>
      </c>
      <c r="E6" s="35">
        <v>6</v>
      </c>
      <c r="F6" s="36">
        <v>2</v>
      </c>
      <c r="G6" s="37">
        <v>1</v>
      </c>
      <c r="H6" s="38">
        <v>10</v>
      </c>
      <c r="I6" s="105">
        <v>5</v>
      </c>
      <c r="J6" s="94">
        <v>0.5</v>
      </c>
      <c r="K6" s="86">
        <f ca="1">OFFSET(Очки!$A$2,F6,D6+OFFSET(Очки!$A$18,0,$C$41-1)-1)</f>
        <v>14</v>
      </c>
      <c r="L6" s="87">
        <f ca="1">IF(F6&lt;E6,OFFSET(Очки!$A$20,2+E6-F6,IF(D6=1,13-E6,10+D6)),0)</f>
        <v>3.4000000000000004</v>
      </c>
      <c r="M6" s="126">
        <v>2.5</v>
      </c>
      <c r="N6" s="127"/>
      <c r="O6" s="86">
        <f ca="1">OFFSET(Очки!$A$2,I6,G6+OFFSET(Очки!$A$18,0,$C$41-1)-1)</f>
        <v>11</v>
      </c>
      <c r="P6" s="87">
        <f ca="1">IF(I6&lt;H6,OFFSET(Очки!$A$20,2+H6-I6,IF(G6=1,13-H6,10+G6)),0)</f>
        <v>5.6999999999999993</v>
      </c>
      <c r="Q6" s="87">
        <v>2.5</v>
      </c>
      <c r="R6" s="88"/>
      <c r="S6" s="101">
        <f t="shared" ref="S6:S25" ca="1" si="0">SUM(J6:R6)</f>
        <v>39.599999999999994</v>
      </c>
    </row>
    <row r="7" spans="1:19" ht="15.75">
      <c r="A7" s="40">
        <f ca="1">RANK(S7,S$6:OFFSET(S$6,0,0,COUNTA(B$6:B$40)))</f>
        <v>2</v>
      </c>
      <c r="B7" s="114" t="s">
        <v>54</v>
      </c>
      <c r="C7" s="108" t="s">
        <v>43</v>
      </c>
      <c r="D7" s="42">
        <v>1</v>
      </c>
      <c r="E7" s="43">
        <v>10</v>
      </c>
      <c r="F7" s="44">
        <v>8</v>
      </c>
      <c r="G7" s="45">
        <v>1</v>
      </c>
      <c r="H7" s="46">
        <v>5</v>
      </c>
      <c r="I7" s="106">
        <v>1</v>
      </c>
      <c r="J7" s="95">
        <v>2.5</v>
      </c>
      <c r="K7" s="89">
        <f ca="1">OFFSET(Очки!$A$2,F7,D7+OFFSET(Очки!$A$18,0,$C$41-1)-1)</f>
        <v>9.5</v>
      </c>
      <c r="L7" s="39">
        <f ca="1">IF(F7&lt;E7,OFFSET(Очки!$A$20,2+E7-F7,IF(D7=1,13-E7,10+D7)),0)</f>
        <v>2.4</v>
      </c>
      <c r="M7" s="128"/>
      <c r="N7" s="129"/>
      <c r="O7" s="89">
        <f ca="1">OFFSET(Очки!$A$2,I7,G7+OFFSET(Очки!$A$18,0,$C$41-1)-1)</f>
        <v>15</v>
      </c>
      <c r="P7" s="39">
        <f ca="1">IF(I7&lt;H7,OFFSET(Очки!$A$20,2+H7-I7,IF(G7=1,13-H7,10+G7)),0)</f>
        <v>3.1000000000000005</v>
      </c>
      <c r="Q7" s="39"/>
      <c r="R7" s="90"/>
      <c r="S7" s="102">
        <f t="shared" ca="1" si="0"/>
        <v>32.5</v>
      </c>
    </row>
    <row r="8" spans="1:19" ht="15.75">
      <c r="A8" s="40">
        <f ca="1">RANK(S8,S$6:OFFSET(S$6,0,0,COUNTA(B$6:B$40)))</f>
        <v>3</v>
      </c>
      <c r="B8" s="107" t="s">
        <v>94</v>
      </c>
      <c r="C8" s="108"/>
      <c r="D8" s="42">
        <v>1</v>
      </c>
      <c r="E8" s="43">
        <v>9</v>
      </c>
      <c r="F8" s="44">
        <v>6</v>
      </c>
      <c r="G8" s="45">
        <v>1</v>
      </c>
      <c r="H8" s="46">
        <v>7</v>
      </c>
      <c r="I8" s="106">
        <v>9</v>
      </c>
      <c r="J8" s="95">
        <v>2</v>
      </c>
      <c r="K8" s="89">
        <f ca="1">OFFSET(Очки!$A$2,F8,D8+OFFSET(Очки!$A$18,0,$C$41-1)-1)</f>
        <v>10.5</v>
      </c>
      <c r="L8" s="39">
        <f ca="1">IF(F8&lt;E8,OFFSET(Очки!$A$20,2+E8-F8,IF(D8=1,13-E8,10+D8)),0)</f>
        <v>3.5</v>
      </c>
      <c r="M8" s="128">
        <v>1</v>
      </c>
      <c r="N8" s="129"/>
      <c r="O8" s="89">
        <f ca="1">OFFSET(Очки!$A$2,I8,G8+OFFSET(Очки!$A$18,0,$C$41-1)-1)</f>
        <v>9</v>
      </c>
      <c r="P8" s="39">
        <f ca="1">IF(I8&lt;H8,OFFSET(Очки!$A$20,2+H8-I8,IF(G8=1,13-H8,10+G8)),0)</f>
        <v>0</v>
      </c>
      <c r="Q8" s="39">
        <v>1</v>
      </c>
      <c r="R8" s="90"/>
      <c r="S8" s="102">
        <f t="shared" ca="1" si="0"/>
        <v>27</v>
      </c>
    </row>
    <row r="9" spans="1:19" ht="15.75">
      <c r="A9" s="40">
        <f ca="1">RANK(S9,S$6:OFFSET(S$6,0,0,COUNTA(B$6:B$40)))</f>
        <v>4</v>
      </c>
      <c r="B9" s="114" t="s">
        <v>88</v>
      </c>
      <c r="C9" s="108" t="s">
        <v>43</v>
      </c>
      <c r="D9" s="42">
        <v>1</v>
      </c>
      <c r="E9" s="43">
        <v>2</v>
      </c>
      <c r="F9" s="44">
        <v>1</v>
      </c>
      <c r="G9" s="45">
        <v>1</v>
      </c>
      <c r="H9" s="46">
        <v>9</v>
      </c>
      <c r="I9" s="106">
        <v>10</v>
      </c>
      <c r="J9" s="95"/>
      <c r="K9" s="89">
        <f ca="1">OFFSET(Очки!$A$2,F9,D9+OFFSET(Очки!$A$18,0,$C$41-1)-1)</f>
        <v>15</v>
      </c>
      <c r="L9" s="39">
        <f ca="1">IF(F9&lt;E9,OFFSET(Очки!$A$20,2+E9-F9,IF(D9=1,13-E9,10+D9)),0)</f>
        <v>0.7</v>
      </c>
      <c r="M9" s="128">
        <v>2</v>
      </c>
      <c r="N9" s="129"/>
      <c r="O9" s="89">
        <f ca="1">OFFSET(Очки!$A$2,I9,G9+OFFSET(Очки!$A$18,0,$C$41-1)-1)</f>
        <v>8.5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26.2</v>
      </c>
    </row>
    <row r="10" spans="1:19" ht="15.75">
      <c r="A10" s="40">
        <f ca="1">RANK(S10,S$6:OFFSET(S$6,0,0,COUNTA(B$6:B$40)))</f>
        <v>5</v>
      </c>
      <c r="B10" s="114" t="s">
        <v>130</v>
      </c>
      <c r="C10" s="108">
        <v>17.5</v>
      </c>
      <c r="D10" s="42">
        <v>1</v>
      </c>
      <c r="E10" s="43">
        <v>7</v>
      </c>
      <c r="F10" s="44">
        <v>10</v>
      </c>
      <c r="G10" s="45">
        <v>1</v>
      </c>
      <c r="H10" s="46">
        <v>3</v>
      </c>
      <c r="I10" s="106">
        <v>2</v>
      </c>
      <c r="J10" s="95">
        <v>1</v>
      </c>
      <c r="K10" s="89">
        <f ca="1">OFFSET(Очки!$A$2,F10,D10+OFFSET(Очки!$A$18,0,$C$41-1)-1)</f>
        <v>8.5</v>
      </c>
      <c r="L10" s="39">
        <f ca="1">IF(F10&lt;E10,OFFSET(Очки!$A$20,2+E10-F10,IF(D10=1,13-E10,10+D10)),0)</f>
        <v>0</v>
      </c>
      <c r="M10" s="128"/>
      <c r="N10" s="129"/>
      <c r="O10" s="89">
        <f ca="1">OFFSET(Очки!$A$2,I10,G10+OFFSET(Очки!$A$18,0,$C$41-1)-1)</f>
        <v>14</v>
      </c>
      <c r="P10" s="39">
        <f ca="1">IF(I10&lt;H10,OFFSET(Очки!$A$20,2+H10-I10,IF(G10=1,13-H10,10+G10)),0)</f>
        <v>0.7</v>
      </c>
      <c r="Q10" s="39"/>
      <c r="R10" s="90"/>
      <c r="S10" s="102">
        <f t="shared" ca="1" si="0"/>
        <v>24.2</v>
      </c>
    </row>
    <row r="11" spans="1:19" ht="15.75">
      <c r="A11" s="40">
        <f ca="1">RANK(S11,S$6:OFFSET(S$6,0,0,COUNTA(B$6:B$40)))</f>
        <v>6</v>
      </c>
      <c r="B11" s="107" t="s">
        <v>89</v>
      </c>
      <c r="C11" s="108">
        <v>10</v>
      </c>
      <c r="D11" s="42">
        <v>1</v>
      </c>
      <c r="E11" s="43">
        <v>5</v>
      </c>
      <c r="F11" s="44">
        <v>3</v>
      </c>
      <c r="G11" s="45">
        <v>1</v>
      </c>
      <c r="H11" s="46">
        <v>6</v>
      </c>
      <c r="I11" s="106">
        <v>4</v>
      </c>
      <c r="J11" s="95"/>
      <c r="K11" s="89">
        <f ca="1">OFFSET(Очки!$A$2,F11,D11+OFFSET(Очки!$A$18,0,$C$41-1)-1)</f>
        <v>13</v>
      </c>
      <c r="L11" s="39">
        <f ca="1">IF(F11&lt;E11,OFFSET(Очки!$A$20,2+E11-F11,IF(D11=1,13-E11,10+D11)),0)</f>
        <v>1.7000000000000002</v>
      </c>
      <c r="M11" s="128">
        <v>0.5</v>
      </c>
      <c r="N11" s="129"/>
      <c r="O11" s="89">
        <f ca="1">OFFSET(Очки!$A$2,I11,G11+OFFSET(Очки!$A$18,0,$C$41-1)-1)</f>
        <v>12</v>
      </c>
      <c r="P11" s="39">
        <f ca="1">IF(I11&lt;H11,OFFSET(Очки!$A$20,2+H11-I11,IF(G11=1,13-H11,10+G11)),0)</f>
        <v>1.9</v>
      </c>
      <c r="Q11" s="39"/>
      <c r="R11" s="90">
        <f>-3-3</f>
        <v>-6</v>
      </c>
      <c r="S11" s="102">
        <f t="shared" ca="1" si="0"/>
        <v>23.099999999999998</v>
      </c>
    </row>
    <row r="12" spans="1:19" ht="15.75">
      <c r="A12" s="40">
        <f ca="1">RANK(S12,S$6:OFFSET(S$6,0,0,COUNTA(B$6:B$40)))</f>
        <v>7</v>
      </c>
      <c r="B12" s="114" t="s">
        <v>108</v>
      </c>
      <c r="C12" s="108" t="s">
        <v>43</v>
      </c>
      <c r="D12" s="42">
        <v>1</v>
      </c>
      <c r="E12" s="43">
        <v>8</v>
      </c>
      <c r="F12" s="44">
        <v>7</v>
      </c>
      <c r="G12" s="45">
        <v>2</v>
      </c>
      <c r="H12" s="46">
        <v>6</v>
      </c>
      <c r="I12" s="106">
        <v>2</v>
      </c>
      <c r="J12" s="95">
        <v>1.5</v>
      </c>
      <c r="K12" s="89">
        <f ca="1">OFFSET(Очки!$A$2,F12,D12+OFFSET(Очки!$A$18,0,$C$41-1)-1)</f>
        <v>10</v>
      </c>
      <c r="L12" s="39">
        <f ca="1">IF(F12&lt;E12,OFFSET(Очки!$A$20,2+E12-F12,IF(D12=1,13-E12,10+D12)),0)</f>
        <v>1.2</v>
      </c>
      <c r="M12" s="128"/>
      <c r="N12" s="129">
        <v>-3</v>
      </c>
      <c r="O12" s="89">
        <f ca="1">OFFSET(Очки!$A$2,I12,G12+OFFSET(Очки!$A$18,0,$C$41-1)-1)</f>
        <v>8.5</v>
      </c>
      <c r="P12" s="39">
        <f ca="1">IF(I12&lt;H12,OFFSET(Очки!$A$20,2+H12-I12,IF(G12=1,13-H12,10+G12)),0)</f>
        <v>2.8</v>
      </c>
      <c r="Q12" s="39">
        <v>2</v>
      </c>
      <c r="R12" s="90"/>
      <c r="S12" s="102">
        <f t="shared" ca="1" si="0"/>
        <v>23</v>
      </c>
    </row>
    <row r="13" spans="1:19" ht="15.75">
      <c r="A13" s="40">
        <f ca="1">RANK(S13,S$6:OFFSET(S$6,0,0,COUNTA(B$6:B$40)))</f>
        <v>8</v>
      </c>
      <c r="B13" s="107" t="s">
        <v>55</v>
      </c>
      <c r="C13" s="108" t="s">
        <v>43</v>
      </c>
      <c r="D13" s="42">
        <v>1</v>
      </c>
      <c r="E13" s="43">
        <v>1</v>
      </c>
      <c r="F13" s="44">
        <v>4</v>
      </c>
      <c r="G13" s="45">
        <v>1</v>
      </c>
      <c r="H13" s="46">
        <v>2</v>
      </c>
      <c r="I13" s="106">
        <v>6</v>
      </c>
      <c r="J13" s="95"/>
      <c r="K13" s="89">
        <f ca="1">OFFSET(Очки!$A$2,F13,D13+OFFSET(Очки!$A$18,0,$C$41-1)-1)</f>
        <v>12</v>
      </c>
      <c r="L13" s="39">
        <f ca="1">IF(F13&lt;E13,OFFSET(Очки!$A$20,2+E13-F13,IF(D13=1,13-E13,10+D13)),0)</f>
        <v>0</v>
      </c>
      <c r="M13" s="128"/>
      <c r="N13" s="129"/>
      <c r="O13" s="89">
        <f ca="1">OFFSET(Очки!$A$2,I13,G13+OFFSET(Очки!$A$18,0,$C$41-1)-1)</f>
        <v>10.5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22.5</v>
      </c>
    </row>
    <row r="14" spans="1:19" ht="15.75">
      <c r="A14" s="40">
        <f ca="1">RANK(S14,S$6:OFFSET(S$6,0,0,COUNTA(B$6:B$40)))</f>
        <v>8</v>
      </c>
      <c r="B14" s="113" t="s">
        <v>59</v>
      </c>
      <c r="C14" s="108">
        <v>7.5</v>
      </c>
      <c r="D14" s="42">
        <v>2</v>
      </c>
      <c r="E14" s="43">
        <v>6</v>
      </c>
      <c r="F14" s="44">
        <v>5</v>
      </c>
      <c r="G14" s="45">
        <v>1</v>
      </c>
      <c r="H14" s="46">
        <v>8</v>
      </c>
      <c r="I14" s="106">
        <v>5</v>
      </c>
      <c r="J14" s="95"/>
      <c r="K14" s="89">
        <f ca="1">OFFSET(Очки!$A$2,F14,D14+OFFSET(Очки!$A$18,0,$C$41-1)-1)</f>
        <v>5.5</v>
      </c>
      <c r="L14" s="39">
        <f ca="1">IF(F14&lt;E14,OFFSET(Очки!$A$20,2+E14-F14,IF(D14=1,13-E14,10+D14)),0)</f>
        <v>0.7</v>
      </c>
      <c r="M14" s="128">
        <v>1.5</v>
      </c>
      <c r="N14" s="129"/>
      <c r="O14" s="89">
        <f ca="1">OFFSET(Очки!$A$2,I14,G14+OFFSET(Очки!$A$18,0,$C$41-1)-1)</f>
        <v>11</v>
      </c>
      <c r="P14" s="39">
        <f ca="1">IF(I14&lt;H14,OFFSET(Очки!$A$20,2+H14-I14,IF(G14=1,13-H14,10+G14)),0)</f>
        <v>3.3</v>
      </c>
      <c r="Q14" s="39">
        <v>0.5</v>
      </c>
      <c r="R14" s="90"/>
      <c r="S14" s="102">
        <f t="shared" ca="1" si="0"/>
        <v>22.5</v>
      </c>
    </row>
    <row r="15" spans="1:19" ht="15.75">
      <c r="A15" s="40">
        <f ca="1">RANK(S15,S$6:OFFSET(S$6,0,0,COUNTA(B$6:B$40)))</f>
        <v>10</v>
      </c>
      <c r="B15" s="112" t="s">
        <v>95</v>
      </c>
      <c r="C15" s="108">
        <v>7.5</v>
      </c>
      <c r="D15" s="42">
        <v>1</v>
      </c>
      <c r="E15" s="43">
        <v>3</v>
      </c>
      <c r="F15" s="44">
        <v>5</v>
      </c>
      <c r="G15" s="45">
        <v>2</v>
      </c>
      <c r="H15" s="46">
        <v>8</v>
      </c>
      <c r="I15" s="106">
        <v>4</v>
      </c>
      <c r="J15" s="95"/>
      <c r="K15" s="89">
        <f ca="1">OFFSET(Очки!$A$2,F15,D15+OFFSET(Очки!$A$18,0,$C$41-1)-1)</f>
        <v>11</v>
      </c>
      <c r="L15" s="39">
        <f ca="1">IF(F15&lt;E15,OFFSET(Очки!$A$20,2+E15-F15,IF(D15=1,13-E15,10+D15)),0)</f>
        <v>0</v>
      </c>
      <c r="M15" s="128"/>
      <c r="N15" s="129"/>
      <c r="O15" s="89">
        <f ca="1">OFFSET(Очки!$A$2,I15,G15+OFFSET(Очки!$A$18,0,$C$41-1)-1)</f>
        <v>6.5</v>
      </c>
      <c r="P15" s="39">
        <f ca="1">IF(I15&lt;H15,OFFSET(Очки!$A$20,2+H15-I15,IF(G15=1,13-H15,10+G15)),0)</f>
        <v>2.8</v>
      </c>
      <c r="Q15" s="39">
        <v>1.5</v>
      </c>
      <c r="R15" s="90"/>
      <c r="S15" s="102">
        <f t="shared" ca="1" si="0"/>
        <v>21.8</v>
      </c>
    </row>
    <row r="16" spans="1:19" ht="15.75">
      <c r="A16" s="40">
        <f ca="1">RANK(S16,S$6:OFFSET(S$6,0,0,COUNTA(B$6:B$40)))</f>
        <v>11</v>
      </c>
      <c r="B16" s="114" t="s">
        <v>97</v>
      </c>
      <c r="C16" s="108" t="s">
        <v>43</v>
      </c>
      <c r="D16" s="42">
        <v>2</v>
      </c>
      <c r="E16" s="43">
        <v>7</v>
      </c>
      <c r="F16" s="44">
        <v>4</v>
      </c>
      <c r="G16" s="45">
        <v>1</v>
      </c>
      <c r="H16" s="46">
        <v>1</v>
      </c>
      <c r="I16" s="106">
        <v>3</v>
      </c>
      <c r="J16" s="95"/>
      <c r="K16" s="89">
        <f ca="1">OFFSET(Очки!$A$2,F16,D16+OFFSET(Очки!$A$18,0,$C$41-1)-1)</f>
        <v>6.5</v>
      </c>
      <c r="L16" s="39">
        <f ca="1">IF(F16&lt;E16,OFFSET(Очки!$A$20,2+E16-F16,IF(D16=1,13-E16,10+D16)),0)</f>
        <v>2.1</v>
      </c>
      <c r="M16" s="128"/>
      <c r="N16" s="129"/>
      <c r="O16" s="89">
        <f ca="1">OFFSET(Очки!$A$2,I16,G16+OFFSET(Очки!$A$18,0,$C$41-1)-1)</f>
        <v>13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21.6</v>
      </c>
    </row>
    <row r="17" spans="1:19" ht="15.75">
      <c r="A17" s="40">
        <f ca="1">RANK(S17,S$6:OFFSET(S$6,0,0,COUNTA(B$6:B$40)))</f>
        <v>12</v>
      </c>
      <c r="B17" s="107" t="s">
        <v>131</v>
      </c>
      <c r="C17" s="108" t="s">
        <v>43</v>
      </c>
      <c r="D17" s="42">
        <v>2</v>
      </c>
      <c r="E17" s="43">
        <v>5</v>
      </c>
      <c r="F17" s="44">
        <v>3</v>
      </c>
      <c r="G17" s="45">
        <v>1</v>
      </c>
      <c r="H17" s="46">
        <v>4</v>
      </c>
      <c r="I17" s="106">
        <v>8</v>
      </c>
      <c r="J17" s="95"/>
      <c r="K17" s="89">
        <f ca="1">OFFSET(Очки!$A$2,F17,D17+OFFSET(Очки!$A$18,0,$C$41-1)-1)</f>
        <v>7.5</v>
      </c>
      <c r="L17" s="39">
        <f ca="1">IF(F17&lt;E17,OFFSET(Очки!$A$20,2+E17-F17,IF(D17=1,13-E17,10+D17)),0)</f>
        <v>1.4</v>
      </c>
      <c r="M17" s="128"/>
      <c r="N17" s="129"/>
      <c r="O17" s="89">
        <f ca="1">OFFSET(Очки!$A$2,I17,G17+OFFSET(Очки!$A$18,0,$C$41-1)-1)</f>
        <v>9.5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18.399999999999999</v>
      </c>
    </row>
    <row r="18" spans="1:19" ht="15.75">
      <c r="A18" s="40">
        <f ca="1">RANK(S18,S$6:OFFSET(S$6,0,0,COUNTA(B$6:B$40)))</f>
        <v>13</v>
      </c>
      <c r="B18" s="107" t="s">
        <v>103</v>
      </c>
      <c r="C18" s="108">
        <v>17.5</v>
      </c>
      <c r="D18" s="42">
        <v>2</v>
      </c>
      <c r="E18" s="43">
        <v>3</v>
      </c>
      <c r="F18" s="44">
        <v>1</v>
      </c>
      <c r="G18" s="45">
        <v>2</v>
      </c>
      <c r="H18" s="46">
        <v>7</v>
      </c>
      <c r="I18" s="106">
        <v>5</v>
      </c>
      <c r="J18" s="95"/>
      <c r="K18" s="89">
        <f ca="1">OFFSET(Очки!$A$2,F18,D18+OFFSET(Очки!$A$18,0,$C$41-1)-1)</f>
        <v>9.5</v>
      </c>
      <c r="L18" s="39">
        <f ca="1">IF(F18&lt;E18,OFFSET(Очки!$A$20,2+E18-F18,IF(D18=1,13-E18,10+D18)),0)</f>
        <v>1.4</v>
      </c>
      <c r="M18" s="128"/>
      <c r="N18" s="129"/>
      <c r="O18" s="89">
        <f ca="1">OFFSET(Очки!$A$2,I18,G18+OFFSET(Очки!$A$18,0,$C$41-1)-1)</f>
        <v>5.5</v>
      </c>
      <c r="P18" s="39">
        <f ca="1">IF(I18&lt;H18,OFFSET(Очки!$A$20,2+H18-I18,IF(G18=1,13-H18,10+G18)),0)</f>
        <v>1.4</v>
      </c>
      <c r="Q18" s="39"/>
      <c r="R18" s="90"/>
      <c r="S18" s="102">
        <f t="shared" ca="1" si="0"/>
        <v>17.799999999999997</v>
      </c>
    </row>
    <row r="19" spans="1:19" ht="15.75">
      <c r="A19" s="40">
        <f ca="1">RANK(S19,S$6:OFFSET(S$6,0,0,COUNTA(B$6:B$40)))</f>
        <v>14</v>
      </c>
      <c r="B19" s="114" t="s">
        <v>91</v>
      </c>
      <c r="C19" s="108" t="s">
        <v>43</v>
      </c>
      <c r="D19" s="42">
        <v>2</v>
      </c>
      <c r="E19" s="43">
        <v>8</v>
      </c>
      <c r="F19" s="44">
        <v>6</v>
      </c>
      <c r="G19" s="45">
        <v>2</v>
      </c>
      <c r="H19" s="46">
        <v>3</v>
      </c>
      <c r="I19" s="106">
        <v>1</v>
      </c>
      <c r="J19" s="95"/>
      <c r="K19" s="89">
        <f ca="1">OFFSET(Очки!$A$2,F19,D19+OFFSET(Очки!$A$18,0,$C$41-1)-1)</f>
        <v>5</v>
      </c>
      <c r="L19" s="39">
        <f ca="1">IF(F19&lt;E19,OFFSET(Очки!$A$20,2+E19-F19,IF(D19=1,13-E19,10+D19)),0)</f>
        <v>1.4</v>
      </c>
      <c r="M19" s="128"/>
      <c r="N19" s="129"/>
      <c r="O19" s="89">
        <f ca="1">OFFSET(Очки!$A$2,I19,G19+OFFSET(Очки!$A$18,0,$C$41-1)-1)</f>
        <v>9.5</v>
      </c>
      <c r="P19" s="39">
        <f ca="1">IF(I19&lt;H19,OFFSET(Очки!$A$20,2+H19-I19,IF(G19=1,13-H19,10+G19)),0)</f>
        <v>1.4</v>
      </c>
      <c r="Q19" s="39"/>
      <c r="R19" s="90"/>
      <c r="S19" s="102">
        <f t="shared" ca="1" si="0"/>
        <v>17.3</v>
      </c>
    </row>
    <row r="20" spans="1:19" ht="15.75">
      <c r="A20" s="40">
        <f ca="1">RANK(S20,S$6:OFFSET(S$6,0,0,COUNTA(B$6:B$40)))</f>
        <v>15</v>
      </c>
      <c r="B20" s="114" t="s">
        <v>70</v>
      </c>
      <c r="C20" s="108" t="s">
        <v>43</v>
      </c>
      <c r="D20" s="42">
        <v>1</v>
      </c>
      <c r="E20" s="43">
        <v>4</v>
      </c>
      <c r="F20" s="44">
        <v>8</v>
      </c>
      <c r="G20" s="45">
        <v>2</v>
      </c>
      <c r="H20" s="46">
        <v>5</v>
      </c>
      <c r="I20" s="106">
        <v>6</v>
      </c>
      <c r="J20" s="95"/>
      <c r="K20" s="89">
        <f ca="1">OFFSET(Очки!$A$2,F20,D20+OFFSET(Очки!$A$18,0,$C$41-1)-1)</f>
        <v>9.5</v>
      </c>
      <c r="L20" s="39">
        <f ca="1">IF(F20&lt;E20,OFFSET(Очки!$A$20,2+E20-F20,IF(D20=1,13-E20,10+D20)),0)</f>
        <v>0</v>
      </c>
      <c r="M20" s="128"/>
      <c r="N20" s="129"/>
      <c r="O20" s="89">
        <f ca="1">OFFSET(Очки!$A$2,I20,G20+OFFSET(Очки!$A$18,0,$C$41-1)-1)</f>
        <v>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14.5</v>
      </c>
    </row>
    <row r="21" spans="1:19" ht="15.75">
      <c r="A21" s="40">
        <f ca="1">RANK(S21,S$6:OFFSET(S$6,0,0,COUNTA(B$6:B$40)))</f>
        <v>16</v>
      </c>
      <c r="B21" s="107" t="s">
        <v>86</v>
      </c>
      <c r="C21" s="108" t="s">
        <v>43</v>
      </c>
      <c r="D21" s="42">
        <v>2</v>
      </c>
      <c r="E21" s="43">
        <v>2</v>
      </c>
      <c r="F21" s="44">
        <v>2</v>
      </c>
      <c r="G21" s="45">
        <v>2</v>
      </c>
      <c r="H21" s="46">
        <v>4</v>
      </c>
      <c r="I21" s="106">
        <v>7</v>
      </c>
      <c r="J21" s="95"/>
      <c r="K21" s="89">
        <f ca="1">OFFSET(Очки!$A$2,F21,D21+OFFSET(Очки!$A$18,0,$C$41-1)-1)</f>
        <v>8.5</v>
      </c>
      <c r="L21" s="39">
        <f ca="1">IF(F21&lt;E21,OFFSET(Очки!$A$20,2+E21-F21,IF(D21=1,13-E21,10+D21)),0)</f>
        <v>0</v>
      </c>
      <c r="M21" s="128"/>
      <c r="N21" s="129"/>
      <c r="O21" s="89">
        <f ca="1">OFFSET(Очки!$A$2,I21,G21+OFFSET(Очки!$A$18,0,$C$41-1)-1)</f>
        <v>4.5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13</v>
      </c>
    </row>
    <row r="22" spans="1:19" ht="15.75">
      <c r="A22" s="40">
        <f ca="1">RANK(S22,S$6:OFFSET(S$6,0,0,COUNTA(B$6:B$40)))</f>
        <v>17</v>
      </c>
      <c r="B22" s="107" t="s">
        <v>75</v>
      </c>
      <c r="C22" s="108">
        <v>10</v>
      </c>
      <c r="D22" s="42">
        <v>2</v>
      </c>
      <c r="E22" s="43">
        <v>4</v>
      </c>
      <c r="F22" s="44">
        <v>8</v>
      </c>
      <c r="G22" s="45">
        <v>2</v>
      </c>
      <c r="H22" s="46">
        <v>2</v>
      </c>
      <c r="I22" s="106">
        <v>3</v>
      </c>
      <c r="J22" s="95"/>
      <c r="K22" s="89">
        <f ca="1">OFFSET(Очки!$A$2,F22,D22+OFFSET(Очки!$A$18,0,$C$41-1)-1)</f>
        <v>4</v>
      </c>
      <c r="L22" s="39">
        <f ca="1">IF(F22&lt;E22,OFFSET(Очки!$A$20,2+E22-F22,IF(D22=1,13-E22,10+D22)),0)</f>
        <v>0</v>
      </c>
      <c r="M22" s="128"/>
      <c r="N22" s="129"/>
      <c r="O22" s="89">
        <f ca="1">OFFSET(Очки!$A$2,I22,G22+OFFSET(Очки!$A$18,0,$C$41-1)-1)</f>
        <v>7.5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11.5</v>
      </c>
    </row>
    <row r="23" spans="1:19" ht="15.75">
      <c r="A23" s="40">
        <f ca="1">RANK(S23,S$6:OFFSET(S$6,0,0,COUNTA(B$6:B$40)))</f>
        <v>18</v>
      </c>
      <c r="B23" s="116" t="s">
        <v>129</v>
      </c>
      <c r="C23" s="108">
        <v>12.5</v>
      </c>
      <c r="D23" s="42">
        <v>2</v>
      </c>
      <c r="E23" s="43">
        <v>1</v>
      </c>
      <c r="F23" s="44">
        <v>7</v>
      </c>
      <c r="G23" s="45">
        <v>2</v>
      </c>
      <c r="H23" s="46">
        <v>1</v>
      </c>
      <c r="I23" s="106">
        <v>8</v>
      </c>
      <c r="J23" s="95"/>
      <c r="K23" s="89">
        <f ca="1">OFFSET(Очки!$A$2,F23,D23+OFFSET(Очки!$A$18,0,$C$41-1)-1)</f>
        <v>4.5</v>
      </c>
      <c r="L23" s="39">
        <f ca="1">IF(F23&lt;E23,OFFSET(Очки!$A$20,2+E23-F23,IF(D23=1,13-E23,10+D23)),0)</f>
        <v>0</v>
      </c>
      <c r="M23" s="128"/>
      <c r="N23" s="129"/>
      <c r="O23" s="89">
        <f ca="1">OFFSET(Очки!$A$2,I23,G23+OFFSET(Очки!$A$18,0,$C$41-1)-1)</f>
        <v>4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8.5</v>
      </c>
    </row>
    <row r="24" spans="1:19" ht="15.75">
      <c r="A24" s="40">
        <f ca="1">RANK(S24,S$6:OFFSET(S$6,0,0,COUNTA(B$6:B$40)))</f>
        <v>19</v>
      </c>
      <c r="B24" s="107" t="s">
        <v>128</v>
      </c>
      <c r="C24" s="108" t="s">
        <v>43</v>
      </c>
      <c r="D24" s="42">
        <v>2</v>
      </c>
      <c r="E24" s="43">
        <v>9</v>
      </c>
      <c r="F24" s="44">
        <v>9</v>
      </c>
      <c r="G24" s="45">
        <v>2</v>
      </c>
      <c r="H24" s="46">
        <v>9</v>
      </c>
      <c r="I24" s="106">
        <v>9</v>
      </c>
      <c r="J24" s="95"/>
      <c r="K24" s="89">
        <f ca="1">OFFSET(Очки!$A$2,F24,D24+OFFSET(Очки!$A$18,0,$C$41-1)-1)</f>
        <v>3.5</v>
      </c>
      <c r="L24" s="39">
        <f ca="1">IF(F24&lt;E24,OFFSET(Очки!$A$20,2+E24-F24,IF(D24=1,13-E24,10+D24)),0)</f>
        <v>0</v>
      </c>
      <c r="M24" s="128"/>
      <c r="N24" s="129"/>
      <c r="O24" s="89">
        <f ca="1">OFFSET(Очки!$A$2,I24,G24+OFFSET(Очки!$A$18,0,$C$41-1)-1)</f>
        <v>3.5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7</v>
      </c>
    </row>
    <row r="25" spans="1:19" ht="15.75" hidden="1">
      <c r="A25" s="40" t="e">
        <f ca="1">RANK(S25,S$6:OFFSET(S$6,0,0,COUNTA(B$6:B$40)))</f>
        <v>#N/A</v>
      </c>
      <c r="B25" s="113"/>
      <c r="C25" s="108"/>
      <c r="D25" s="42"/>
      <c r="E25" s="43"/>
      <c r="F25" s="44"/>
      <c r="G25" s="45"/>
      <c r="H25" s="46"/>
      <c r="I25" s="106"/>
      <c r="J25" s="95"/>
      <c r="K25" s="89">
        <f ca="1">OFFSET(Очки!$A$2,F25,D25+OFFSET(Очки!$A$18,0,$C$41-1)-1)</f>
        <v>0</v>
      </c>
      <c r="L25" s="39">
        <f ca="1">IF(F25&lt;E25,OFFSET(Очки!$A$20,2+E25-F25,IF(D25=1,13-E25,10+D25)),0)</f>
        <v>0</v>
      </c>
      <c r="M25" s="128"/>
      <c r="N25" s="129"/>
      <c r="O25" s="89">
        <f ca="1">OFFSET(Очки!$A$2,I25,G25+OFFSET(Очки!$A$18,0,$C$41-1)-1)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0</v>
      </c>
    </row>
    <row r="26" spans="1:19" ht="15.75" hidden="1">
      <c r="A26" s="40" t="e">
        <f ca="1">RANK(S26,S$6:OFFSET(S$6,0,0,COUNTA(B$6:B$40)))</f>
        <v>#N/A</v>
      </c>
      <c r="B26" s="113"/>
      <c r="C26" s="108"/>
      <c r="D26" s="42"/>
      <c r="E26" s="43"/>
      <c r="F26" s="44"/>
      <c r="G26" s="45"/>
      <c r="H26" s="46"/>
      <c r="I26" s="106"/>
      <c r="J26" s="95"/>
      <c r="K26" s="89">
        <f ca="1">OFFSET(Очки!$A$2,F26,D26+OFFSET(Очки!$A$18,0,$C$41-1)-1)</f>
        <v>0</v>
      </c>
      <c r="L26" s="39">
        <f ca="1">IF(F26&lt;E26,OFFSET(Очки!$A$20,2+E26-F26,IF(D26=1,13-E26,10+D26)),0)</f>
        <v>0</v>
      </c>
      <c r="M26" s="128"/>
      <c r="N26" s="129"/>
      <c r="O26" s="89">
        <f ca="1">OFFSET(Очки!$A$2,I26,G26+OFFSET(Очки!$A$18,0,$C$41-1)-1)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ref="S26:S40" ca="1" si="1">SUM(J26:R26)</f>
        <v>0</v>
      </c>
    </row>
    <row r="27" spans="1:19" ht="15.75" hidden="1">
      <c r="A27" s="40" t="e">
        <f ca="1">RANK(S27,S$6:OFFSET(S$6,0,0,COUNTA(B$6:B$40)))</f>
        <v>#N/A</v>
      </c>
      <c r="B27" s="107"/>
      <c r="C27" s="108"/>
      <c r="D27" s="42"/>
      <c r="E27" s="43"/>
      <c r="F27" s="44"/>
      <c r="G27" s="45"/>
      <c r="H27" s="46"/>
      <c r="I27" s="106"/>
      <c r="J27" s="95"/>
      <c r="K27" s="89">
        <f ca="1">OFFSET(Очки!$A$2,F27,D27+OFFSET(Очки!$A$18,0,$C$41-1)-1)</f>
        <v>0</v>
      </c>
      <c r="L27" s="39">
        <f ca="1">IF(F27&lt;E27,OFFSET(Очки!$A$20,2+E27-F27,IF(D27=1,13-E27,10+D27)),0)</f>
        <v>0</v>
      </c>
      <c r="M27" s="128"/>
      <c r="N27" s="129"/>
      <c r="O27" s="89">
        <f ca="1">OFFSET(Очки!$A$2,I27,G27+OFFSET(Очки!$A$18,0,$C$41-1)-1)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RANK(S28,S$6:OFFSET(S$6,0,0,COUNTA(B$6:B$40)))</f>
        <v>#N/A</v>
      </c>
      <c r="B28" s="107"/>
      <c r="C28" s="108"/>
      <c r="D28" s="42"/>
      <c r="E28" s="43"/>
      <c r="F28" s="44"/>
      <c r="G28" s="45"/>
      <c r="H28" s="46"/>
      <c r="I28" s="106"/>
      <c r="J28" s="95"/>
      <c r="K28" s="89">
        <f ca="1">OFFSET(Очки!$A$2,F28,D28+OFFSET(Очки!$A$18,0,$C$41-1)-1)</f>
        <v>0</v>
      </c>
      <c r="L28" s="39">
        <f ca="1">IF(F28&lt;E28,OFFSET(Очки!$A$20,2+E28-F28,IF(D28=1,13-E28,10+D28)),0)</f>
        <v>0</v>
      </c>
      <c r="M28" s="128"/>
      <c r="N28" s="129"/>
      <c r="O28" s="89">
        <f ca="1">OFFSET(Очки!$A$2,I28,G28+OFFSET(Очки!$A$18,0,$C$41-1)-1)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RANK(S29,S$6:OFFSET(S$6,0,0,COUNTA(B$6:B$40)))</f>
        <v>#N/A</v>
      </c>
      <c r="B29" s="107"/>
      <c r="C29" s="108"/>
      <c r="D29" s="42"/>
      <c r="E29" s="43"/>
      <c r="F29" s="44"/>
      <c r="G29" s="45"/>
      <c r="H29" s="46"/>
      <c r="I29" s="106"/>
      <c r="J29" s="95"/>
      <c r="K29" s="89">
        <f ca="1">OFFSET(Очки!$A$2,F29,D29+OFFSET(Очки!$A$18,0,$C$41-1)-1)</f>
        <v>0</v>
      </c>
      <c r="L29" s="39">
        <f ca="1">IF(F29&lt;E29,OFFSET(Очки!$A$20,2+E29-F29,IF(D29=1,13-E29,10+D29)),0)</f>
        <v>0</v>
      </c>
      <c r="M29" s="128"/>
      <c r="N29" s="129"/>
      <c r="O29" s="89">
        <f ca="1">OFFSET(Очки!$A$2,I29,G29+OFFSET(Очки!$A$18,0,$C$41-1)-1)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5.75" hidden="1">
      <c r="A30" s="40" t="e">
        <f ca="1">RANK(S30,S$6:OFFSET(S$6,0,0,COUNTA(B$6:B$40)))</f>
        <v>#N/A</v>
      </c>
      <c r="B30" s="114"/>
      <c r="C30" s="108"/>
      <c r="D30" s="42"/>
      <c r="E30" s="43"/>
      <c r="F30" s="44"/>
      <c r="G30" s="45"/>
      <c r="H30" s="46"/>
      <c r="I30" s="106"/>
      <c r="J30" s="95"/>
      <c r="K30" s="89">
        <f ca="1">OFFSET(Очки!$A$2,F30,D30+OFFSET(Очки!$A$18,0,$C$41-1)-1)</f>
        <v>0</v>
      </c>
      <c r="L30" s="39">
        <f ca="1">IF(F30&lt;E30,OFFSET(Очки!$A$20,2+E30-F30,IF(D30=1,13-E30,10+D30)),0)</f>
        <v>0</v>
      </c>
      <c r="M30" s="128"/>
      <c r="N30" s="129"/>
      <c r="O30" s="89">
        <f ca="1">OFFSET(Очки!$A$2,I30,G30+OFFSET(Очки!$A$18,0,$C$41-1)-1)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ca="1" si="1"/>
        <v>0</v>
      </c>
    </row>
    <row r="31" spans="1:19" ht="15.75" hidden="1">
      <c r="A31" s="40" t="e">
        <f ca="1">RANK(S31,S$6:OFFSET(S$6,0,0,COUNTA(B$6:B$40)))</f>
        <v>#N/A</v>
      </c>
      <c r="B31" s="107"/>
      <c r="C31" s="108"/>
      <c r="D31" s="42"/>
      <c r="E31" s="43"/>
      <c r="F31" s="44"/>
      <c r="G31" s="45"/>
      <c r="H31" s="46"/>
      <c r="I31" s="106"/>
      <c r="J31" s="95"/>
      <c r="K31" s="89">
        <f ca="1">OFFSET(Очки!$A$2,F31,D31+OFFSET(Очки!$A$18,0,$C$41-1)-1)</f>
        <v>0</v>
      </c>
      <c r="L31" s="39">
        <f ca="1">IF(F31&lt;E31,OFFSET(Очки!$A$20,2+E31-F31,IF(D31=1,13-E31,10+D31)),0)</f>
        <v>0</v>
      </c>
      <c r="M31" s="128"/>
      <c r="N31" s="129"/>
      <c r="O31" s="89">
        <f ca="1">OFFSET(Очки!$A$2,I31,G31+OFFSET(Очки!$A$18,0,$C$41-1)-1)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1"/>
        <v>0</v>
      </c>
    </row>
    <row r="32" spans="1:19" ht="15.75" hidden="1">
      <c r="A32" s="40" t="e">
        <f ca="1">RANK(S32,S$6:OFFSET(S$6,0,0,COUNTA(B$6:B$40)))</f>
        <v>#N/A</v>
      </c>
      <c r="B32" s="114"/>
      <c r="C32" s="108"/>
      <c r="D32" s="42"/>
      <c r="E32" s="43"/>
      <c r="F32" s="44"/>
      <c r="G32" s="45"/>
      <c r="H32" s="46"/>
      <c r="I32" s="106"/>
      <c r="J32" s="95"/>
      <c r="K32" s="89">
        <f ca="1">OFFSET(Очки!$A$2,F32,D32+OFFSET(Очки!$A$18,0,$C$41-1)-1)</f>
        <v>0</v>
      </c>
      <c r="L32" s="39">
        <f ca="1">IF(F32&lt;E32,OFFSET(Очки!$A$20,2+E32-F32,IF(D32=1,13-E32,10+D32)),0)</f>
        <v>0</v>
      </c>
      <c r="M32" s="128"/>
      <c r="N32" s="129"/>
      <c r="O32" s="89">
        <f ca="1">OFFSET(Очки!$A$2,I32,G32+OFFSET(Очки!$A$18,0,$C$41-1)-1)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1"/>
        <v>0</v>
      </c>
    </row>
    <row r="33" spans="1:24" ht="15.75" hidden="1">
      <c r="A33" s="40" t="e">
        <f ca="1">RANK(S33,S$6:OFFSET(S$6,0,0,COUNTA(B$6:B$40)))</f>
        <v>#N/A</v>
      </c>
      <c r="B33" s="107"/>
      <c r="C33" s="108"/>
      <c r="D33" s="42"/>
      <c r="E33" s="43"/>
      <c r="F33" s="44"/>
      <c r="G33" s="45"/>
      <c r="H33" s="46"/>
      <c r="I33" s="106"/>
      <c r="J33" s="95"/>
      <c r="K33" s="89">
        <f ca="1">OFFSET(Очки!$A$2,F33,D33+OFFSET(Очки!$A$18,0,$C$41-1)-1)</f>
        <v>0</v>
      </c>
      <c r="L33" s="39">
        <f ca="1">IF(F33&lt;E33,OFFSET(Очки!$A$20,2+E33-F33,IF(D33=1,13-E33,10+D33)),0)</f>
        <v>0</v>
      </c>
      <c r="M33" s="128"/>
      <c r="N33" s="129"/>
      <c r="O33" s="89">
        <f ca="1">OFFSET(Очки!$A$2,I33,G33+OFFSET(Очки!$A$18,0,$C$41-1)-1)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1"/>
        <v>0</v>
      </c>
    </row>
    <row r="34" spans="1:24" ht="15.75" hidden="1">
      <c r="A34" s="40" t="e">
        <f ca="1">RANK(S34,S$6:OFFSET(S$6,0,0,COUNTA(B$6:B$40)))</f>
        <v>#N/A</v>
      </c>
      <c r="B34" s="107"/>
      <c r="C34" s="108"/>
      <c r="D34" s="42"/>
      <c r="E34" s="43"/>
      <c r="F34" s="44"/>
      <c r="G34" s="45"/>
      <c r="H34" s="46"/>
      <c r="I34" s="106"/>
      <c r="J34" s="95"/>
      <c r="K34" s="89">
        <f ca="1">OFFSET(Очки!$A$2,F34,D34+OFFSET(Очки!$A$18,0,$C$41-1)-1)</f>
        <v>0</v>
      </c>
      <c r="L34" s="39">
        <f ca="1">IF(F34&lt;E34,OFFSET(Очки!$A$20,2+E34-F34,IF(D34=1,13-E34,10+D34)),0)</f>
        <v>0</v>
      </c>
      <c r="M34" s="128"/>
      <c r="N34" s="129"/>
      <c r="O34" s="89">
        <f ca="1">OFFSET(Очки!$A$2,I34,G34+OFFSET(Очки!$A$18,0,$C$41-1)-1)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1"/>
        <v>0</v>
      </c>
    </row>
    <row r="35" spans="1:24" ht="15.75" hidden="1">
      <c r="A35" s="40" t="e">
        <f ca="1">RANK(S35,S$6:OFFSET(S$6,0,0,COUNTA(B$6:B$40)))</f>
        <v>#N/A</v>
      </c>
      <c r="B35" s="114"/>
      <c r="C35" s="108"/>
      <c r="D35" s="42"/>
      <c r="E35" s="43"/>
      <c r="F35" s="44"/>
      <c r="G35" s="45"/>
      <c r="H35" s="46"/>
      <c r="I35" s="106"/>
      <c r="J35" s="95"/>
      <c r="K35" s="89">
        <f ca="1">OFFSET(Очки!$A$2,F35,D35+OFFSET(Очки!$A$18,0,$C$41-1)-1)</f>
        <v>0</v>
      </c>
      <c r="L35" s="39">
        <f ca="1">IF(F35&lt;E35,OFFSET(Очки!$A$20,2+E35-F35,IF(D35=1,13-E35,10+D35)),0)</f>
        <v>0</v>
      </c>
      <c r="M35" s="128"/>
      <c r="N35" s="129"/>
      <c r="O35" s="89">
        <f ca="1">OFFSET(Очки!$A$2,I35,G35+OFFSET(Очки!$A$18,0,$C$41-1)-1)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1"/>
        <v>0</v>
      </c>
    </row>
    <row r="36" spans="1:24" ht="15.75" hidden="1">
      <c r="A36" s="40" t="e">
        <f ca="1">RANK(S36,S$6:OFFSET(S$6,0,0,COUNTA(B$6:B$40)))</f>
        <v>#N/A</v>
      </c>
      <c r="B36" s="107"/>
      <c r="C36" s="108"/>
      <c r="D36" s="42"/>
      <c r="E36" s="43"/>
      <c r="F36" s="44"/>
      <c r="G36" s="45"/>
      <c r="H36" s="46"/>
      <c r="I36" s="106"/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128"/>
      <c r="N36" s="129"/>
      <c r="O36" s="89">
        <f ca="1">OFFSET(Очки!$A$2,I36,G36+OFFSET(Очки!$A$18,0,$C$41-1)-1)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24" ht="15.75" hidden="1">
      <c r="A37" s="40" t="e">
        <f ca="1">RANK(S37,S$6:OFFSET(S$6,0,0,COUNTA(B$6:B$40)))</f>
        <v>#N/A</v>
      </c>
      <c r="B37" s="107"/>
      <c r="C37" s="108"/>
      <c r="D37" s="42"/>
      <c r="E37" s="43"/>
      <c r="F37" s="44"/>
      <c r="G37" s="45"/>
      <c r="H37" s="46"/>
      <c r="I37" s="106"/>
      <c r="J37" s="95"/>
      <c r="K37" s="89">
        <f ca="1">OFFSET(Очки!$A$2,F37,D37+OFFSET(Очки!$A$18,0,$C$41-1)-1)</f>
        <v>0</v>
      </c>
      <c r="L37" s="39">
        <f ca="1">IF(F37&lt;E37,OFFSET(Очки!$A$20,2+E37-F37,IF(D37=1,13-E37,10+D37)),0)</f>
        <v>0</v>
      </c>
      <c r="M37" s="128"/>
      <c r="N37" s="129"/>
      <c r="O37" s="89">
        <f ca="1">OFFSET(Очки!$A$2,I37,G37+OFFSET(Очки!$A$18,0,$C$41-1)-1)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24" ht="15.75" hidden="1">
      <c r="A38" s="40" t="e">
        <f ca="1">RANK(S38,S$6:OFFSET(S$6,0,0,COUNTA(B$6:B$40)))</f>
        <v>#N/A</v>
      </c>
      <c r="B38" s="113"/>
      <c r="C38" s="108"/>
      <c r="D38" s="42"/>
      <c r="E38" s="43"/>
      <c r="F38" s="44"/>
      <c r="G38" s="45"/>
      <c r="H38" s="46"/>
      <c r="I38" s="106"/>
      <c r="J38" s="95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24" ht="15.75" hidden="1">
      <c r="A39" s="40" t="e">
        <f ca="1">RANK(S39,S$6:OFFSET(S$6,0,0,COUNTA(B$6:B$40)))</f>
        <v>#N/A</v>
      </c>
      <c r="B39" s="107"/>
      <c r="C39" s="108"/>
      <c r="D39" s="42"/>
      <c r="E39" s="43"/>
      <c r="F39" s="44"/>
      <c r="G39" s="45"/>
      <c r="H39" s="46"/>
      <c r="I39" s="106"/>
      <c r="J39" s="95"/>
      <c r="K39" s="89">
        <f ca="1">OFFSET(Очки!$A$2,F39,D39+OFFSET(Очки!$A$18,0,$C$41-1)-1)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OFFSET(Очки!$A$2,I39,G39+OFFSET(Очки!$A$18,0,$C$41-1)-1)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  <c r="X39" t="s">
        <v>45</v>
      </c>
    </row>
    <row r="40" spans="1:24" ht="16.5" hidden="1" thickBot="1">
      <c r="A40" s="40" t="e">
        <f ca="1">RANK(S40,S$6:OFFSET(S$6,0,0,COUNTA(B$6:B$40)))</f>
        <v>#N/A</v>
      </c>
      <c r="B40" s="53"/>
      <c r="C40" s="54"/>
      <c r="D40" s="55"/>
      <c r="E40" s="56"/>
      <c r="F40" s="57"/>
      <c r="G40" s="58"/>
      <c r="H40" s="59"/>
      <c r="I40" s="56"/>
      <c r="J40" s="96"/>
      <c r="K40" s="55">
        <f ca="1">OFFSET(Очки!$A$2,F40,D40+OFFSET(Очки!$A$18,0,$C$41-1)-1)</f>
        <v>0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0</v>
      </c>
      <c r="P40" s="39">
        <f ca="1">IF(I40&lt;H40,OFFSET(Очки!$A$20,2+H40-I40,IF(G40=1,13-H40,10+G40)),0)</f>
        <v>0</v>
      </c>
      <c r="Q40" s="59"/>
      <c r="R40" s="57"/>
      <c r="S40" s="103">
        <f t="shared" ca="1" si="1"/>
        <v>0</v>
      </c>
    </row>
    <row r="41" spans="1:24" ht="15.75">
      <c r="A41" s="60"/>
      <c r="B41" s="61" t="s">
        <v>44</v>
      </c>
      <c r="C41" s="61">
        <f>COUNTA(B6:B40)</f>
        <v>19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A6:S24">
    <sortCondition descending="1" ref="S6:S24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40">
    <cfRule type="expression" dxfId="4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1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opLeftCell="A9" zoomScale="80" zoomScaleNormal="80" workbookViewId="0">
      <selection activeCell="B37" sqref="B37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3" t="s">
        <v>132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ht="15.75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ht="15" customHeight="1" thickBot="1">
      <c r="A3" s="154" t="s">
        <v>30</v>
      </c>
      <c r="B3" s="155" t="s">
        <v>31</v>
      </c>
      <c r="C3" s="30"/>
      <c r="D3" s="155">
        <v>1</v>
      </c>
      <c r="E3" s="155"/>
      <c r="F3" s="155"/>
      <c r="G3" s="156">
        <v>2</v>
      </c>
      <c r="H3" s="156"/>
      <c r="I3" s="156"/>
      <c r="J3" s="157" t="s">
        <v>32</v>
      </c>
      <c r="K3" s="157"/>
      <c r="L3" s="157"/>
      <c r="M3" s="157"/>
      <c r="N3" s="157"/>
      <c r="O3" s="157"/>
      <c r="P3" s="157"/>
      <c r="Q3" s="157"/>
      <c r="R3" s="157"/>
      <c r="S3" s="158" t="s">
        <v>33</v>
      </c>
    </row>
    <row r="4" spans="1:19" ht="15" customHeight="1" thickBot="1">
      <c r="A4" s="154"/>
      <c r="B4" s="155"/>
      <c r="C4" s="159" t="s">
        <v>34</v>
      </c>
      <c r="D4" s="161" t="s">
        <v>35</v>
      </c>
      <c r="E4" s="163" t="s">
        <v>36</v>
      </c>
      <c r="F4" s="165" t="s">
        <v>37</v>
      </c>
      <c r="G4" s="167" t="s">
        <v>35</v>
      </c>
      <c r="H4" s="169" t="s">
        <v>36</v>
      </c>
      <c r="I4" s="171" t="s">
        <v>37</v>
      </c>
      <c r="J4" s="173" t="s">
        <v>38</v>
      </c>
      <c r="K4" s="152">
        <v>1</v>
      </c>
      <c r="L4" s="152"/>
      <c r="M4" s="152"/>
      <c r="N4" s="152"/>
      <c r="O4" s="152">
        <v>2</v>
      </c>
      <c r="P4" s="152"/>
      <c r="Q4" s="152"/>
      <c r="R4" s="152"/>
      <c r="S4" s="158"/>
    </row>
    <row r="5" spans="1:19" ht="42" customHeight="1" thickBot="1">
      <c r="A5" s="154"/>
      <c r="B5" s="156"/>
      <c r="C5" s="160"/>
      <c r="D5" s="162"/>
      <c r="E5" s="164"/>
      <c r="F5" s="166"/>
      <c r="G5" s="168"/>
      <c r="H5" s="170"/>
      <c r="I5" s="172"/>
      <c r="J5" s="17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58"/>
    </row>
    <row r="6" spans="1:19" ht="15.75">
      <c r="A6" s="31">
        <f ca="1">RANK(S6,S$6:OFFSET(S$6,0,0,COUNTA(B$6:B$40)))</f>
        <v>1</v>
      </c>
      <c r="B6" s="114" t="s">
        <v>108</v>
      </c>
      <c r="C6" s="108" t="s">
        <v>43</v>
      </c>
      <c r="D6" s="34">
        <v>1</v>
      </c>
      <c r="E6" s="35">
        <v>2</v>
      </c>
      <c r="F6" s="36">
        <v>1</v>
      </c>
      <c r="G6" s="37">
        <v>1</v>
      </c>
      <c r="H6" s="38">
        <v>11</v>
      </c>
      <c r="I6" s="35">
        <v>5</v>
      </c>
      <c r="J6" s="94"/>
      <c r="K6" s="86">
        <f ca="1">OFFSET(Очки!$A$2,F6,D6+OFFSET(Очки!$A$18,0,$C$41-1)-1)</f>
        <v>17</v>
      </c>
      <c r="L6" s="87">
        <f ca="1">IF(F6&lt;E6,OFFSET(Очки!$A$20,2+E6-F6,IF(D6=1,13-E6,10+D6)),0)</f>
        <v>0.7</v>
      </c>
      <c r="M6" s="87">
        <v>2.5</v>
      </c>
      <c r="N6" s="91"/>
      <c r="O6" s="86">
        <f ca="1">OFFSET(Очки!$A$2,I6,G6+OFFSET(Очки!$A$18,0,$C$41-1)-1)</f>
        <v>13</v>
      </c>
      <c r="P6" s="87">
        <f ca="1">IF(I6&lt;H6,OFFSET(Очки!$A$20,2+H6-I6,IF(G6=1,13-H6,10+G6)),0)</f>
        <v>7</v>
      </c>
      <c r="Q6" s="87">
        <v>2</v>
      </c>
      <c r="R6" s="88"/>
      <c r="S6" s="102">
        <f t="shared" ref="S6:S37" ca="1" si="0">SUM(J6:R6)</f>
        <v>42.2</v>
      </c>
    </row>
    <row r="7" spans="1:19" ht="15.75" hidden="1">
      <c r="A7" s="40">
        <f ca="1">RANK(S7,S$6:OFFSET(S$6,0,0,COUNTA(B$6:B$40)))</f>
        <v>2</v>
      </c>
      <c r="B7" s="47" t="s">
        <v>140</v>
      </c>
      <c r="C7" s="33" t="s">
        <v>43</v>
      </c>
      <c r="D7" s="42">
        <v>1</v>
      </c>
      <c r="E7" s="43">
        <v>6</v>
      </c>
      <c r="F7" s="44">
        <v>2</v>
      </c>
      <c r="G7" s="45">
        <v>1</v>
      </c>
      <c r="H7" s="46">
        <v>4</v>
      </c>
      <c r="I7" s="43">
        <v>2</v>
      </c>
      <c r="J7" s="95"/>
      <c r="K7" s="89">
        <f ca="1">OFFSET(Очки!$A$2,F7,D7+OFFSET(Очки!$A$18,0,$C$41-1)-1)</f>
        <v>16</v>
      </c>
      <c r="L7" s="39">
        <f ca="1">IF(F7&lt;E7,OFFSET(Очки!$A$20,2+E7-F7,IF(D7=1,13-E7,10+D7)),0)</f>
        <v>3.4000000000000004</v>
      </c>
      <c r="M7" s="39"/>
      <c r="N7" s="92"/>
      <c r="O7" s="89">
        <f ca="1">OFFSET(Очки!$A$2,I7,G7+OFFSET(Очки!$A$18,0,$C$41-1)-1)</f>
        <v>16</v>
      </c>
      <c r="P7" s="39">
        <f ca="1">IF(I7&lt;H7,OFFSET(Очки!$A$20,2+H7-I7,IF(G7=1,13-H7,10+G7)),0)</f>
        <v>1.5</v>
      </c>
      <c r="Q7" s="39">
        <v>2.5</v>
      </c>
      <c r="R7" s="90"/>
      <c r="S7" s="102">
        <f t="shared" ca="1" si="0"/>
        <v>39.4</v>
      </c>
    </row>
    <row r="8" spans="1:19" ht="15.75">
      <c r="A8" s="40">
        <v>2</v>
      </c>
      <c r="B8" s="47" t="s">
        <v>96</v>
      </c>
      <c r="C8" s="33">
        <v>12.5</v>
      </c>
      <c r="D8" s="42">
        <v>1</v>
      </c>
      <c r="E8" s="43">
        <v>9</v>
      </c>
      <c r="F8" s="44">
        <v>8</v>
      </c>
      <c r="G8" s="45">
        <v>1</v>
      </c>
      <c r="H8" s="46">
        <v>5</v>
      </c>
      <c r="I8" s="43">
        <v>1</v>
      </c>
      <c r="J8" s="95">
        <v>1.5</v>
      </c>
      <c r="K8" s="89">
        <f ca="1">OFFSET(Очки!$A$2,F8,D8+OFFSET(Очки!$A$18,0,$C$41-1)-1)</f>
        <v>11.5</v>
      </c>
      <c r="L8" s="39">
        <f ca="1">IF(F8&lt;E8,OFFSET(Очки!$A$20,2+E8-F8,IF(D8=1,13-E8,10+D8)),0)</f>
        <v>1.2</v>
      </c>
      <c r="M8" s="39"/>
      <c r="N8" s="92"/>
      <c r="O8" s="89">
        <f ca="1">OFFSET(Очки!$A$2,I8,G8+OFFSET(Очки!$A$18,0,$C$41-1)-1)</f>
        <v>17</v>
      </c>
      <c r="P8" s="39">
        <f ca="1">IF(I8&lt;H8,OFFSET(Очки!$A$20,2+H8-I8,IF(G8=1,13-H8,10+G8)),0)</f>
        <v>3.1000000000000005</v>
      </c>
      <c r="Q8" s="39">
        <v>1</v>
      </c>
      <c r="R8" s="90"/>
      <c r="S8" s="102">
        <f t="shared" ca="1" si="0"/>
        <v>35.299999999999997</v>
      </c>
    </row>
    <row r="9" spans="1:19" ht="15.75">
      <c r="A9" s="40">
        <v>3</v>
      </c>
      <c r="B9" s="114" t="s">
        <v>71</v>
      </c>
      <c r="C9" s="108">
        <v>5</v>
      </c>
      <c r="D9" s="42">
        <v>1</v>
      </c>
      <c r="E9" s="43">
        <v>11</v>
      </c>
      <c r="F9" s="44">
        <v>10</v>
      </c>
      <c r="G9" s="45">
        <v>1</v>
      </c>
      <c r="H9" s="46">
        <v>7</v>
      </c>
      <c r="I9" s="43">
        <v>4</v>
      </c>
      <c r="J9" s="95">
        <v>2.5</v>
      </c>
      <c r="K9" s="89">
        <f ca="1">OFFSET(Очки!$A$2,F9,D9+OFFSET(Очки!$A$18,0,$C$41-1)-1)</f>
        <v>10.5</v>
      </c>
      <c r="L9" s="39">
        <f ca="1">IF(F9&lt;E9,OFFSET(Очки!$A$20,2+E9-F9,IF(D9=1,13-E9,10+D9)),0)</f>
        <v>1.3</v>
      </c>
      <c r="M9" s="39">
        <v>0.5</v>
      </c>
      <c r="N9" s="92"/>
      <c r="O9" s="89">
        <f ca="1">OFFSET(Очки!$A$2,I9,G9+OFFSET(Очки!$A$18,0,$C$41-1)-1)</f>
        <v>14</v>
      </c>
      <c r="P9" s="39">
        <f ca="1">IF(I9&lt;H9,OFFSET(Очки!$A$20,2+H9-I9,IF(G9=1,13-H9,10+G9)),0)</f>
        <v>3</v>
      </c>
      <c r="Q9" s="39">
        <v>0.5</v>
      </c>
      <c r="R9" s="90"/>
      <c r="S9" s="102">
        <f t="shared" ca="1" si="0"/>
        <v>32.299999999999997</v>
      </c>
    </row>
    <row r="10" spans="1:19" ht="15.75">
      <c r="A10" s="40">
        <v>4</v>
      </c>
      <c r="B10" s="114" t="s">
        <v>54</v>
      </c>
      <c r="C10" s="108" t="s">
        <v>43</v>
      </c>
      <c r="D10" s="42">
        <v>1</v>
      </c>
      <c r="E10" s="43">
        <v>5</v>
      </c>
      <c r="F10" s="44">
        <v>4</v>
      </c>
      <c r="G10" s="45">
        <v>1</v>
      </c>
      <c r="H10" s="46">
        <v>2</v>
      </c>
      <c r="I10" s="43">
        <v>3</v>
      </c>
      <c r="J10" s="95"/>
      <c r="K10" s="89">
        <f ca="1">OFFSET(Очки!$A$2,F10,D10+OFFSET(Очки!$A$18,0,$C$41-1)-1)</f>
        <v>14</v>
      </c>
      <c r="L10" s="39">
        <f ca="1">IF(F10&lt;E10,OFFSET(Очки!$A$20,2+E10-F10,IF(D10=1,13-E10,10+D10)),0)</f>
        <v>0.9</v>
      </c>
      <c r="M10" s="39"/>
      <c r="N10" s="92"/>
      <c r="O10" s="89">
        <f ca="1">OFFSET(Очки!$A$2,I10,G10+OFFSET(Очки!$A$18,0,$C$41-1)-1)</f>
        <v>15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29.9</v>
      </c>
    </row>
    <row r="11" spans="1:19" ht="15.75">
      <c r="A11" s="40">
        <v>5</v>
      </c>
      <c r="B11" s="114" t="s">
        <v>97</v>
      </c>
      <c r="C11" s="108" t="s">
        <v>43</v>
      </c>
      <c r="D11" s="42">
        <v>1</v>
      </c>
      <c r="E11" s="43">
        <v>1</v>
      </c>
      <c r="F11" s="44">
        <v>3</v>
      </c>
      <c r="G11" s="45">
        <v>2</v>
      </c>
      <c r="H11" s="46">
        <v>11</v>
      </c>
      <c r="I11" s="43">
        <v>6</v>
      </c>
      <c r="J11" s="95"/>
      <c r="K11" s="89">
        <f ca="1">OFFSET(Очки!$A$2,F11,D11+OFFSET(Очки!$A$18,0,$C$41-1)-1)</f>
        <v>15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OFFSET(Очки!$A$2,I11,G11+OFFSET(Очки!$A$18,0,$C$41-1)-1)</f>
        <v>7</v>
      </c>
      <c r="P11" s="39">
        <f ca="1">IF(I11&lt;H11,OFFSET(Очки!$A$20,2+H11-I11,IF(G11=1,13-H11,10+G11)),0)</f>
        <v>3.5</v>
      </c>
      <c r="Q11" s="39"/>
      <c r="R11" s="90"/>
      <c r="S11" s="102">
        <f t="shared" ca="1" si="0"/>
        <v>25.5</v>
      </c>
    </row>
    <row r="12" spans="1:19" ht="15.75">
      <c r="A12" s="40">
        <v>6</v>
      </c>
      <c r="B12" s="47" t="s">
        <v>109</v>
      </c>
      <c r="C12" s="33" t="s">
        <v>43</v>
      </c>
      <c r="D12" s="42">
        <v>2</v>
      </c>
      <c r="E12" s="43">
        <v>7</v>
      </c>
      <c r="F12" s="44">
        <v>1</v>
      </c>
      <c r="G12" s="45">
        <v>1</v>
      </c>
      <c r="H12" s="46">
        <v>8</v>
      </c>
      <c r="I12" s="43">
        <v>10</v>
      </c>
      <c r="J12" s="95"/>
      <c r="K12" s="89">
        <f ca="1">OFFSET(Очки!$A$2,F12,D12+OFFSET(Очки!$A$18,0,$C$41-1)-1)</f>
        <v>11.5</v>
      </c>
      <c r="L12" s="39">
        <f ca="1">IF(F12&lt;E12,OFFSET(Очки!$A$20,2+E12-F12,IF(D12=1,13-E12,10+D12)),0)</f>
        <v>4.2</v>
      </c>
      <c r="M12" s="39">
        <v>1</v>
      </c>
      <c r="N12" s="92">
        <v>-4</v>
      </c>
      <c r="O12" s="89">
        <f ca="1">OFFSET(Очки!$A$2,I12,G12+OFFSET(Очки!$A$18,0,$C$41-1)-1)</f>
        <v>10.5</v>
      </c>
      <c r="P12" s="39">
        <f ca="1">IF(I12&lt;H12,OFFSET(Очки!$A$20,2+H12-I12,IF(G12=1,13-H12,10+G12)),0)</f>
        <v>0</v>
      </c>
      <c r="Q12" s="39">
        <v>1.5</v>
      </c>
      <c r="R12" s="90"/>
      <c r="S12" s="102">
        <f t="shared" ca="1" si="0"/>
        <v>24.7</v>
      </c>
    </row>
    <row r="13" spans="1:19" ht="15.75">
      <c r="A13" s="40">
        <v>7</v>
      </c>
      <c r="B13" s="47" t="s">
        <v>82</v>
      </c>
      <c r="C13" s="33">
        <v>7.5</v>
      </c>
      <c r="D13" s="42">
        <v>1</v>
      </c>
      <c r="E13" s="43">
        <v>10</v>
      </c>
      <c r="F13" s="44">
        <v>9</v>
      </c>
      <c r="G13" s="45">
        <v>1</v>
      </c>
      <c r="H13" s="46">
        <v>9</v>
      </c>
      <c r="I13" s="43">
        <v>7</v>
      </c>
      <c r="J13" s="95">
        <v>2</v>
      </c>
      <c r="K13" s="89">
        <f ca="1">OFFSET(Очки!$A$2,F13,D13+OFFSET(Очки!$A$18,0,$C$41-1)-1)</f>
        <v>11</v>
      </c>
      <c r="L13" s="39">
        <f ca="1">IF(F13&lt;E13,OFFSET(Очки!$A$20,2+E13-F13,IF(D13=1,13-E13,10+D13)),0)</f>
        <v>1.2</v>
      </c>
      <c r="M13" s="39">
        <v>1.5</v>
      </c>
      <c r="N13" s="92">
        <v>-3</v>
      </c>
      <c r="O13" s="89">
        <f ca="1">OFFSET(Очки!$A$2,I13,G13+OFFSET(Очки!$A$18,0,$C$41-1)-1)</f>
        <v>12</v>
      </c>
      <c r="P13" s="39">
        <f ca="1">IF(I13&lt;H13,OFFSET(Очки!$A$20,2+H13-I13,IF(G13=1,13-H13,10+G13)),0)</f>
        <v>2.4</v>
      </c>
      <c r="Q13" s="39"/>
      <c r="R13" s="90">
        <v>-3</v>
      </c>
      <c r="S13" s="102">
        <f t="shared" ca="1" si="0"/>
        <v>24.099999999999998</v>
      </c>
    </row>
    <row r="14" spans="1:19" ht="15.75">
      <c r="A14" s="40">
        <v>8</v>
      </c>
      <c r="B14" s="131" t="s">
        <v>136</v>
      </c>
      <c r="C14" s="100"/>
      <c r="D14" s="42">
        <v>1</v>
      </c>
      <c r="E14" s="43">
        <v>4</v>
      </c>
      <c r="F14" s="44">
        <v>7</v>
      </c>
      <c r="G14" s="45">
        <v>1</v>
      </c>
      <c r="H14" s="46">
        <v>3</v>
      </c>
      <c r="I14" s="43">
        <v>8</v>
      </c>
      <c r="J14" s="95"/>
      <c r="K14" s="89">
        <f ca="1">OFFSET(Очки!$A$2,F14,D14+OFFSET(Очки!$A$18,0,$C$41-1)-1)</f>
        <v>12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OFFSET(Очки!$A$2,I14,G14+OFFSET(Очки!$A$18,0,$C$41-1)-1)</f>
        <v>11.5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23.5</v>
      </c>
    </row>
    <row r="15" spans="1:19" ht="15.75">
      <c r="A15" s="40">
        <v>9</v>
      </c>
      <c r="B15" s="47" t="s">
        <v>94</v>
      </c>
      <c r="C15" s="33" t="s">
        <v>43</v>
      </c>
      <c r="D15" s="42">
        <v>1</v>
      </c>
      <c r="E15" s="43">
        <v>7</v>
      </c>
      <c r="F15" s="44">
        <v>5</v>
      </c>
      <c r="G15" s="45">
        <v>1</v>
      </c>
      <c r="H15" s="46">
        <v>6</v>
      </c>
      <c r="I15" s="43">
        <v>7</v>
      </c>
      <c r="J15" s="95">
        <v>0.5</v>
      </c>
      <c r="K15" s="89">
        <f ca="1">OFFSET(Очки!$A$2,F15,D15+OFFSET(Очки!$A$18,0,$C$41-1)-1)</f>
        <v>13</v>
      </c>
      <c r="L15" s="39">
        <f ca="1">IF(F15&lt;E15,OFFSET(Очки!$A$20,2+E15-F15,IF(D15=1,13-E15,10+D15)),0)</f>
        <v>2.1</v>
      </c>
      <c r="M15" s="39"/>
      <c r="N15" s="92"/>
      <c r="O15" s="89">
        <f ca="1">OFFSET(Очки!$A$2,I15,G15+OFFSET(Очки!$A$18,0,$C$41-1)-1)</f>
        <v>12</v>
      </c>
      <c r="P15" s="39">
        <f ca="1">IF(I15&lt;H15,OFFSET(Очки!$A$20,2+H15-I15,IF(G15=1,13-H15,10+G15)),0)</f>
        <v>0</v>
      </c>
      <c r="Q15" s="39"/>
      <c r="R15" s="90">
        <f>-3-3</f>
        <v>-6</v>
      </c>
      <c r="S15" s="102">
        <f t="shared" ca="1" si="0"/>
        <v>21.6</v>
      </c>
    </row>
    <row r="16" spans="1:19" ht="15.75">
      <c r="A16" s="40">
        <v>10</v>
      </c>
      <c r="B16" s="47" t="s">
        <v>135</v>
      </c>
      <c r="C16" s="33">
        <v>7.5</v>
      </c>
      <c r="D16" s="42">
        <v>1</v>
      </c>
      <c r="E16" s="43">
        <v>3</v>
      </c>
      <c r="F16" s="44">
        <v>10</v>
      </c>
      <c r="G16" s="45">
        <v>2</v>
      </c>
      <c r="H16" s="46">
        <v>10</v>
      </c>
      <c r="I16" s="43">
        <v>4</v>
      </c>
      <c r="J16" s="95"/>
      <c r="K16" s="89">
        <f ca="1">OFFSET(Очки!$A$2,F16,D16+OFFSET(Очки!$A$18,0,$C$41-1)-1)</f>
        <v>10.5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OFFSET(Очки!$A$2,I16,G16+OFFSET(Очки!$A$18,0,$C$41-1)-1)</f>
        <v>8.5</v>
      </c>
      <c r="P16" s="39">
        <f ca="1">IF(I16&lt;H16,OFFSET(Очки!$A$20,2+H16-I16,IF(G16=1,13-H16,10+G16)),0)</f>
        <v>4.2</v>
      </c>
      <c r="Q16" s="39"/>
      <c r="R16" s="90">
        <v>-3</v>
      </c>
      <c r="S16" s="102">
        <f t="shared" ca="1" si="0"/>
        <v>20.2</v>
      </c>
    </row>
    <row r="17" spans="1:19" ht="15.75">
      <c r="A17" s="40">
        <v>11</v>
      </c>
      <c r="B17" s="47" t="s">
        <v>88</v>
      </c>
      <c r="C17" s="33"/>
      <c r="D17" s="42">
        <v>2</v>
      </c>
      <c r="E17" s="43">
        <v>8</v>
      </c>
      <c r="F17" s="44">
        <v>5</v>
      </c>
      <c r="G17" s="45">
        <v>2</v>
      </c>
      <c r="H17" s="46">
        <v>9</v>
      </c>
      <c r="I17" s="43">
        <v>5</v>
      </c>
      <c r="J17" s="95"/>
      <c r="K17" s="89">
        <f ca="1">OFFSET(Очки!$A$2,F17,D17+OFFSET(Очки!$A$18,0,$C$41-1)-1)</f>
        <v>7.5</v>
      </c>
      <c r="L17" s="39">
        <f ca="1">IF(F17&lt;E17,OFFSET(Очки!$A$20,2+E17-F17,IF(D17=1,13-E17,10+D17)),0)</f>
        <v>2.1</v>
      </c>
      <c r="M17" s="39"/>
      <c r="N17" s="92"/>
      <c r="O17" s="89">
        <f ca="1">OFFSET(Очки!$A$2,I17,G17+OFFSET(Очки!$A$18,0,$C$41-1)-1)</f>
        <v>7.5</v>
      </c>
      <c r="P17" s="39">
        <f ca="1">IF(I17&lt;H17,OFFSET(Очки!$A$20,2+H17-I17,IF(G17=1,13-H17,10+G17)),0)</f>
        <v>2.8</v>
      </c>
      <c r="Q17" s="39"/>
      <c r="R17" s="90"/>
      <c r="S17" s="102">
        <f t="shared" ca="1" si="0"/>
        <v>19.900000000000002</v>
      </c>
    </row>
    <row r="18" spans="1:19" ht="15.75">
      <c r="A18" s="40">
        <v>12</v>
      </c>
      <c r="B18" s="107" t="s">
        <v>61</v>
      </c>
      <c r="C18" s="108" t="s">
        <v>43</v>
      </c>
      <c r="D18" s="42">
        <v>1</v>
      </c>
      <c r="E18" s="43">
        <v>8</v>
      </c>
      <c r="F18" s="44">
        <v>6</v>
      </c>
      <c r="G18" s="45">
        <v>1</v>
      </c>
      <c r="H18" s="46">
        <v>10</v>
      </c>
      <c r="I18" s="43">
        <v>10</v>
      </c>
      <c r="J18" s="95">
        <v>1</v>
      </c>
      <c r="K18" s="89">
        <f ca="1">OFFSET(Очки!$A$2,F18,D18+OFFSET(Очки!$A$18,0,$C$41-1)-1)</f>
        <v>12.5</v>
      </c>
      <c r="L18" s="39">
        <f ca="1">IF(F18&lt;E18,OFFSET(Очки!$A$20,2+E18-F18,IF(D18=1,13-E18,10+D18)),0)</f>
        <v>2.2999999999999998</v>
      </c>
      <c r="M18" s="39">
        <v>2</v>
      </c>
      <c r="N18" s="92"/>
      <c r="O18" s="89">
        <f ca="1">OFFSET(Очки!$A$2,I18,G18+OFFSET(Очки!$A$18,0,$C$41-1)-1)</f>
        <v>10.5</v>
      </c>
      <c r="P18" s="39">
        <f ca="1">IF(I18&lt;H18,OFFSET(Очки!$A$20,2+H18-I18,IF(G18=1,13-H18,10+G18)),0)</f>
        <v>0</v>
      </c>
      <c r="Q18" s="39"/>
      <c r="R18" s="90">
        <f>-5-4</f>
        <v>-9</v>
      </c>
      <c r="S18" s="102">
        <f t="shared" ca="1" si="0"/>
        <v>19.3</v>
      </c>
    </row>
    <row r="19" spans="1:19" ht="15.75">
      <c r="A19" s="40">
        <v>13</v>
      </c>
      <c r="B19" s="47" t="s">
        <v>89</v>
      </c>
      <c r="C19" s="33">
        <v>10</v>
      </c>
      <c r="D19" s="42">
        <v>2</v>
      </c>
      <c r="E19" s="43">
        <v>9</v>
      </c>
      <c r="F19" s="44">
        <v>3</v>
      </c>
      <c r="G19" s="45">
        <v>2</v>
      </c>
      <c r="H19" s="46">
        <v>1</v>
      </c>
      <c r="I19" s="43">
        <v>3</v>
      </c>
      <c r="J19" s="95"/>
      <c r="K19" s="89">
        <f ca="1">OFFSET(Очки!$A$2,F19,D19+OFFSET(Очки!$A$18,0,$C$41-1)-1)</f>
        <v>9.5</v>
      </c>
      <c r="L19" s="39">
        <f ca="1">IF(F19&lt;E19,OFFSET(Очки!$A$20,2+E19-F19,IF(D19=1,13-E19,10+D19)),0)</f>
        <v>4.2</v>
      </c>
      <c r="M19" s="39"/>
      <c r="N19" s="92">
        <v>-4</v>
      </c>
      <c r="O19" s="89">
        <f ca="1">OFFSET(Очки!$A$2,I19,G19+OFFSET(Очки!$A$18,0,$C$41-1)-1)</f>
        <v>9.5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19.2</v>
      </c>
    </row>
    <row r="20" spans="1:19" ht="15.75">
      <c r="A20" s="40">
        <v>14</v>
      </c>
      <c r="B20" s="47" t="s">
        <v>143</v>
      </c>
      <c r="C20" s="33">
        <v>2.5</v>
      </c>
      <c r="D20" s="42">
        <v>2</v>
      </c>
      <c r="E20" s="43">
        <v>2</v>
      </c>
      <c r="F20" s="44">
        <v>4</v>
      </c>
      <c r="G20" s="45">
        <v>2</v>
      </c>
      <c r="H20" s="46">
        <v>2</v>
      </c>
      <c r="I20" s="43">
        <v>1</v>
      </c>
      <c r="J20" s="95"/>
      <c r="K20" s="89">
        <f ca="1">OFFSET(Очки!$A$2,F20,D20+OFFSET(Очки!$A$18,0,$C$41-1)-1)</f>
        <v>8.5</v>
      </c>
      <c r="L20" s="39">
        <f ca="1">IF(F20&lt;E20,OFFSET(Очки!$A$20,2+E20-F20,IF(D20=1,13-E20,10+D20)),0)</f>
        <v>0</v>
      </c>
      <c r="M20" s="39"/>
      <c r="N20" s="92">
        <v>-3</v>
      </c>
      <c r="O20" s="89">
        <f ca="1">OFFSET(Очки!$A$2,I20,G20+OFFSET(Очки!$A$18,0,$C$41-1)-1)</f>
        <v>11.5</v>
      </c>
      <c r="P20" s="39">
        <f ca="1">IF(I20&lt;H20,OFFSET(Очки!$A$20,2+H20-I20,IF(G20=1,13-H20,10+G20)),0)</f>
        <v>0.7</v>
      </c>
      <c r="Q20" s="39"/>
      <c r="R20" s="90"/>
      <c r="S20" s="102">
        <f t="shared" ca="1" si="0"/>
        <v>17.7</v>
      </c>
    </row>
    <row r="21" spans="1:19" ht="15.75">
      <c r="A21" s="40">
        <v>15</v>
      </c>
      <c r="B21" s="47" t="s">
        <v>91</v>
      </c>
      <c r="C21" s="33" t="s">
        <v>43</v>
      </c>
      <c r="D21" s="42">
        <v>2</v>
      </c>
      <c r="E21" s="43">
        <v>10</v>
      </c>
      <c r="F21" s="44">
        <v>6</v>
      </c>
      <c r="G21" s="45">
        <v>2</v>
      </c>
      <c r="H21" s="46">
        <v>3</v>
      </c>
      <c r="I21" s="43">
        <v>10</v>
      </c>
      <c r="J21" s="95"/>
      <c r="K21" s="89">
        <f ca="1">OFFSET(Очки!$A$2,F21,D21+OFFSET(Очки!$A$18,0,$C$41-1)-1)</f>
        <v>7</v>
      </c>
      <c r="L21" s="39">
        <f ca="1">IF(F21&lt;E21,OFFSET(Очки!$A$20,2+E21-F21,IF(D21=1,13-E21,10+D21)),0)</f>
        <v>2.8</v>
      </c>
      <c r="M21" s="39"/>
      <c r="N21" s="92"/>
      <c r="O21" s="89">
        <f ca="1">OFFSET(Очки!$A$2,I21,G21+OFFSET(Очки!$A$18,0,$C$41-1)-1)</f>
        <v>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14.8</v>
      </c>
    </row>
    <row r="22" spans="1:19" ht="15.75">
      <c r="A22" s="40">
        <v>16</v>
      </c>
      <c r="B22" s="47" t="s">
        <v>122</v>
      </c>
      <c r="C22" s="33">
        <v>20</v>
      </c>
      <c r="D22" s="42">
        <v>2</v>
      </c>
      <c r="E22" s="43">
        <v>3</v>
      </c>
      <c r="F22" s="44">
        <v>5</v>
      </c>
      <c r="G22" s="45">
        <v>2</v>
      </c>
      <c r="H22" s="46">
        <v>5</v>
      </c>
      <c r="I22" s="43">
        <v>7</v>
      </c>
      <c r="J22" s="95"/>
      <c r="K22" s="89">
        <f ca="1">OFFSET(Очки!$A$2,F22,D22+OFFSET(Очки!$A$18,0,$C$41-1)-1)</f>
        <v>7.5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OFFSET(Очки!$A$2,I22,G22+OFFSET(Очки!$A$18,0,$C$41-1)-1)</f>
        <v>6.5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14</v>
      </c>
    </row>
    <row r="23" spans="1:19" ht="15.75">
      <c r="A23" s="40">
        <v>17</v>
      </c>
      <c r="B23" s="32" t="s">
        <v>98</v>
      </c>
      <c r="C23" s="33">
        <v>2.5</v>
      </c>
      <c r="D23" s="42">
        <v>2</v>
      </c>
      <c r="E23" s="43">
        <v>5</v>
      </c>
      <c r="F23" s="44">
        <v>10</v>
      </c>
      <c r="G23" s="45">
        <v>1</v>
      </c>
      <c r="H23" s="46">
        <v>1</v>
      </c>
      <c r="I23" s="43">
        <v>6</v>
      </c>
      <c r="J23" s="95"/>
      <c r="K23" s="89">
        <f ca="1">OFFSET(Очки!$A$2,F23,D23+OFFSET(Очки!$A$18,0,$C$41-1)-1)</f>
        <v>5</v>
      </c>
      <c r="L23" s="39">
        <f ca="1">IF(F23&lt;E23,OFFSET(Очки!$A$20,2+E23-F23,IF(D23=1,13-E23,10+D23)),0)</f>
        <v>0</v>
      </c>
      <c r="M23" s="39"/>
      <c r="N23" s="92">
        <v>-4</v>
      </c>
      <c r="O23" s="89">
        <f ca="1">OFFSET(Очки!$A$2,I23,G23+OFFSET(Очки!$A$18,0,$C$41-1)-1)</f>
        <v>12.5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13.5</v>
      </c>
    </row>
    <row r="24" spans="1:19" ht="15.75">
      <c r="A24" s="40">
        <v>18</v>
      </c>
      <c r="B24" s="107" t="s">
        <v>86</v>
      </c>
      <c r="C24" s="108" t="s">
        <v>43</v>
      </c>
      <c r="D24" s="42">
        <v>3</v>
      </c>
      <c r="E24" s="43">
        <v>5</v>
      </c>
      <c r="F24" s="44">
        <v>2</v>
      </c>
      <c r="G24" s="45">
        <v>2</v>
      </c>
      <c r="H24" s="46">
        <v>4</v>
      </c>
      <c r="I24" s="43">
        <v>8</v>
      </c>
      <c r="J24" s="95"/>
      <c r="K24" s="89">
        <f ca="1">OFFSET(Очки!$A$2,F24,D24+OFFSET(Очки!$A$18,0,$C$41-1)-1)</f>
        <v>5</v>
      </c>
      <c r="L24" s="39">
        <f ca="1">IF(F24&lt;E24,OFFSET(Очки!$A$20,2+E24-F24,IF(D24=1,13-E24,10+D24)),0)</f>
        <v>1.5</v>
      </c>
      <c r="M24" s="39"/>
      <c r="N24" s="92"/>
      <c r="O24" s="89">
        <f ca="1">OFFSET(Очки!$A$2,I24,G24+OFFSET(Очки!$A$18,0,$C$41-1)-1)</f>
        <v>6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12.5</v>
      </c>
    </row>
    <row r="25" spans="1:19" ht="15.75">
      <c r="A25" s="40">
        <v>19</v>
      </c>
      <c r="B25" s="114" t="s">
        <v>119</v>
      </c>
      <c r="C25" s="108">
        <v>20</v>
      </c>
      <c r="D25" s="42">
        <v>2</v>
      </c>
      <c r="E25" s="43">
        <v>1</v>
      </c>
      <c r="F25" s="44">
        <v>2</v>
      </c>
      <c r="G25" s="45">
        <v>3</v>
      </c>
      <c r="H25" s="46">
        <v>7</v>
      </c>
      <c r="I25" s="43">
        <v>6</v>
      </c>
      <c r="J25" s="95"/>
      <c r="K25" s="89">
        <f ca="1">OFFSET(Очки!$A$2,F25,D25+OFFSET(Очки!$A$18,0,$C$41-1)-1)</f>
        <v>10.5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OFFSET(Очки!$A$2,I25,G25+OFFSET(Очки!$A$18,0,$C$41-1)-1)</f>
        <v>1.5</v>
      </c>
      <c r="P25" s="39">
        <f ca="1">IF(I25&lt;H25,OFFSET(Очки!$A$20,2+H25-I25,IF(G25=1,13-H25,10+G25)),0)</f>
        <v>0.5</v>
      </c>
      <c r="Q25" s="39"/>
      <c r="R25" s="90"/>
      <c r="S25" s="102">
        <f t="shared" ca="1" si="0"/>
        <v>12.5</v>
      </c>
    </row>
    <row r="26" spans="1:19" ht="15.75">
      <c r="A26" s="40">
        <v>20</v>
      </c>
      <c r="B26" s="47" t="s">
        <v>59</v>
      </c>
      <c r="C26" s="33">
        <v>7.5</v>
      </c>
      <c r="D26" s="42">
        <v>2</v>
      </c>
      <c r="E26" s="43">
        <v>6</v>
      </c>
      <c r="F26" s="44">
        <v>8</v>
      </c>
      <c r="G26" s="45">
        <v>2</v>
      </c>
      <c r="H26" s="46">
        <v>6</v>
      </c>
      <c r="I26" s="43">
        <v>2</v>
      </c>
      <c r="J26" s="95"/>
      <c r="K26" s="89">
        <f ca="1">OFFSET(Очки!$A$2,F26,D26+OFFSET(Очки!$A$18,0,$C$41-1)-1)</f>
        <v>6</v>
      </c>
      <c r="L26" s="39">
        <f ca="1">IF(F26&lt;E26,OFFSET(Очки!$A$20,2+E26-F26,IF(D26=1,13-E26,10+D26)),0)</f>
        <v>0</v>
      </c>
      <c r="M26" s="39"/>
      <c r="N26" s="92">
        <v>-3</v>
      </c>
      <c r="O26" s="89">
        <f ca="1">OFFSET(Очки!$A$2,I26,G26+OFFSET(Очки!$A$18,0,$C$41-1)-1)</f>
        <v>10.5</v>
      </c>
      <c r="P26" s="39">
        <f ca="1">IF(I26&lt;H26,OFFSET(Очки!$A$20,2+H26-I26,IF(G26=1,13-H26,10+G26)),0)</f>
        <v>2.8</v>
      </c>
      <c r="Q26" s="39"/>
      <c r="R26" s="90">
        <v>-4</v>
      </c>
      <c r="S26" s="102">
        <f t="shared" ca="1" si="0"/>
        <v>12.3</v>
      </c>
    </row>
    <row r="27" spans="1:19" ht="15.75">
      <c r="A27" s="40">
        <v>21</v>
      </c>
      <c r="B27" s="107" t="s">
        <v>55</v>
      </c>
      <c r="C27" s="108" t="s">
        <v>43</v>
      </c>
      <c r="D27" s="42">
        <v>3</v>
      </c>
      <c r="E27" s="43">
        <v>6</v>
      </c>
      <c r="F27" s="44">
        <v>5</v>
      </c>
      <c r="G27" s="45">
        <v>3</v>
      </c>
      <c r="H27" s="46">
        <v>8</v>
      </c>
      <c r="I27" s="43">
        <v>3</v>
      </c>
      <c r="J27" s="95"/>
      <c r="K27" s="89">
        <f ca="1">OFFSET(Очки!$A$2,F27,D27+OFFSET(Очки!$A$18,0,$C$41-1)-1)</f>
        <v>2</v>
      </c>
      <c r="L27" s="39">
        <f ca="1">IF(F27&lt;E27,OFFSET(Очки!$A$20,2+E27-F27,IF(D27=1,13-E27,10+D27)),0)</f>
        <v>0.5</v>
      </c>
      <c r="M27" s="39"/>
      <c r="N27" s="92"/>
      <c r="O27" s="89">
        <f ca="1">OFFSET(Очки!$A$2,I27,G27+OFFSET(Очки!$A$18,0,$C$41-1)-1)</f>
        <v>4</v>
      </c>
      <c r="P27" s="39">
        <f ca="1">IF(I27&lt;H27,OFFSET(Очки!$A$20,2+H27-I27,IF(G27=1,13-H27,10+G27)),0)</f>
        <v>2.5</v>
      </c>
      <c r="Q27" s="39"/>
      <c r="R27" s="90"/>
      <c r="S27" s="102">
        <f t="shared" ca="1" si="0"/>
        <v>9</v>
      </c>
    </row>
    <row r="28" spans="1:19" ht="15.75">
      <c r="A28" s="40">
        <v>22</v>
      </c>
      <c r="B28" s="47" t="s">
        <v>133</v>
      </c>
      <c r="C28" s="33">
        <v>7.5</v>
      </c>
      <c r="D28" s="42">
        <v>2</v>
      </c>
      <c r="E28" s="43">
        <v>11</v>
      </c>
      <c r="F28" s="44">
        <v>10</v>
      </c>
      <c r="G28" s="45">
        <v>2</v>
      </c>
      <c r="H28" s="46">
        <v>7</v>
      </c>
      <c r="I28" s="43">
        <v>8</v>
      </c>
      <c r="J28" s="95"/>
      <c r="K28" s="89">
        <f ca="1">OFFSET(Очки!$A$2,F28,D28+OFFSET(Очки!$A$18,0,$C$41-1)-1)</f>
        <v>5</v>
      </c>
      <c r="L28" s="39">
        <f ca="1">IF(F28&lt;E28,OFFSET(Очки!$A$20,2+E28-F28,IF(D28=1,13-E28,10+D28)),0)</f>
        <v>0.7</v>
      </c>
      <c r="M28" s="39"/>
      <c r="N28" s="92"/>
      <c r="O28" s="89">
        <f ca="1">OFFSET(Очки!$A$2,I28,G28+OFFSET(Очки!$A$18,0,$C$41-1)-1)</f>
        <v>6</v>
      </c>
      <c r="P28" s="39">
        <f ca="1">IF(I28&lt;H28,OFFSET(Очки!$A$20,2+H28-I28,IF(G28=1,13-H28,10+G28)),0)</f>
        <v>0</v>
      </c>
      <c r="Q28" s="39"/>
      <c r="R28" s="90">
        <v>-4</v>
      </c>
      <c r="S28" s="102">
        <f t="shared" ca="1" si="0"/>
        <v>7.6999999999999993</v>
      </c>
    </row>
    <row r="29" spans="1:19" ht="15.75">
      <c r="A29" s="40">
        <v>23</v>
      </c>
      <c r="B29" s="47" t="s">
        <v>142</v>
      </c>
      <c r="C29" s="33"/>
      <c r="D29" s="42">
        <v>3</v>
      </c>
      <c r="E29" s="43">
        <v>2</v>
      </c>
      <c r="F29" s="44">
        <v>1</v>
      </c>
      <c r="G29" s="45">
        <v>3</v>
      </c>
      <c r="H29" s="46">
        <v>5</v>
      </c>
      <c r="I29" s="43">
        <v>4</v>
      </c>
      <c r="J29" s="95"/>
      <c r="K29" s="89">
        <f ca="1">OFFSET(Очки!$A$2,F29,D29+OFFSET(Очки!$A$18,0,$C$41-1)-1)</f>
        <v>6</v>
      </c>
      <c r="L29" s="39">
        <f ca="1">IF(F29&lt;E29,OFFSET(Очки!$A$20,2+E29-F29,IF(D29=1,13-E29,10+D29)),0)</f>
        <v>0.5</v>
      </c>
      <c r="M29" s="39"/>
      <c r="N29" s="92"/>
      <c r="O29" s="89">
        <f ca="1">OFFSET(Очки!$A$2,I29,G29+OFFSET(Очки!$A$18,0,$C$41-1)-1)</f>
        <v>3</v>
      </c>
      <c r="P29" s="39">
        <f ca="1">IF(I29&lt;H29,OFFSET(Очки!$A$20,2+H29-I29,IF(G29=1,13-H29,10+G29)),0)</f>
        <v>0.5</v>
      </c>
      <c r="Q29" s="39"/>
      <c r="R29" s="90">
        <v>-3</v>
      </c>
      <c r="S29" s="102">
        <f t="shared" ca="1" si="0"/>
        <v>7</v>
      </c>
    </row>
    <row r="30" spans="1:19" ht="15.75">
      <c r="A30" s="40">
        <v>24</v>
      </c>
      <c r="B30" s="47" t="s">
        <v>137</v>
      </c>
      <c r="C30" s="33" t="s">
        <v>43</v>
      </c>
      <c r="D30" s="42">
        <v>2</v>
      </c>
      <c r="E30" s="43">
        <v>4</v>
      </c>
      <c r="F30" s="44">
        <v>8</v>
      </c>
      <c r="G30" s="45">
        <v>3</v>
      </c>
      <c r="H30" s="46">
        <v>4</v>
      </c>
      <c r="I30" s="43">
        <v>1</v>
      </c>
      <c r="J30" s="95"/>
      <c r="K30" s="89">
        <f ca="1">OFFSET(Очки!$A$2,F30,D30+OFFSET(Очки!$A$18,0,$C$41-1)-1)</f>
        <v>6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OFFSET(Очки!$A$2,I30,G30+OFFSET(Очки!$A$18,0,$C$41-1)-1)</f>
        <v>6</v>
      </c>
      <c r="P30" s="39">
        <f ca="1">IF(I30&lt;H30,OFFSET(Очки!$A$20,2+H30-I30,IF(G30=1,13-H30,10+G30)),0)</f>
        <v>1.5</v>
      </c>
      <c r="Q30" s="39"/>
      <c r="R30" s="90">
        <f>-3-4</f>
        <v>-7</v>
      </c>
      <c r="S30" s="102">
        <f t="shared" ca="1" si="0"/>
        <v>6.5</v>
      </c>
    </row>
    <row r="31" spans="1:19" ht="15.75">
      <c r="A31" s="40">
        <v>24</v>
      </c>
      <c r="B31" s="47" t="s">
        <v>138</v>
      </c>
      <c r="C31" s="33"/>
      <c r="D31" s="42">
        <v>3</v>
      </c>
      <c r="E31" s="43">
        <v>1</v>
      </c>
      <c r="F31" s="44">
        <v>6</v>
      </c>
      <c r="G31" s="45">
        <v>3</v>
      </c>
      <c r="H31" s="46">
        <v>2</v>
      </c>
      <c r="I31" s="43">
        <v>2</v>
      </c>
      <c r="J31" s="95"/>
      <c r="K31" s="89">
        <f ca="1">OFFSET(Очки!$A$2,F31,D31+OFFSET(Очки!$A$18,0,$C$41-1)-1)</f>
        <v>1.5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OFFSET(Очки!$A$2,I31,G31+OFFSET(Очки!$A$18,0,$C$41-1)-1)</f>
        <v>5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6.5</v>
      </c>
    </row>
    <row r="32" spans="1:19" ht="15.75">
      <c r="A32" s="40">
        <v>26</v>
      </c>
      <c r="B32" s="48" t="s">
        <v>134</v>
      </c>
      <c r="C32" s="33" t="s">
        <v>43</v>
      </c>
      <c r="D32" s="42">
        <v>3</v>
      </c>
      <c r="E32" s="43">
        <v>7</v>
      </c>
      <c r="F32" s="44">
        <v>3</v>
      </c>
      <c r="G32" s="45">
        <v>2</v>
      </c>
      <c r="H32" s="46">
        <v>8</v>
      </c>
      <c r="I32" s="43">
        <v>10</v>
      </c>
      <c r="J32" s="95"/>
      <c r="K32" s="89">
        <f ca="1">OFFSET(Очки!$A$2,F32,D32+OFFSET(Очки!$A$18,0,$C$41-1)-1)</f>
        <v>4</v>
      </c>
      <c r="L32" s="39">
        <f ca="1">IF(F32&lt;E32,OFFSET(Очки!$A$20,2+E32-F32,IF(D32=1,13-E32,10+D32)),0)</f>
        <v>2</v>
      </c>
      <c r="M32" s="39"/>
      <c r="N32" s="92"/>
      <c r="O32" s="89">
        <f ca="1">OFFSET(Очки!$A$2,I32,G32+OFFSET(Очки!$A$18,0,$C$41-1)-1)</f>
        <v>5</v>
      </c>
      <c r="P32" s="39">
        <f ca="1">IF(I32&lt;H32,OFFSET(Очки!$A$20,2+H32-I32,IF(G32=1,13-H32,10+G32)),0)</f>
        <v>0</v>
      </c>
      <c r="Q32" s="39"/>
      <c r="R32" s="90">
        <v>-5</v>
      </c>
      <c r="S32" s="102">
        <f t="shared" ca="1" si="0"/>
        <v>6</v>
      </c>
    </row>
    <row r="33" spans="1:19" ht="15.75">
      <c r="A33" s="40">
        <v>27</v>
      </c>
      <c r="B33" s="47" t="s">
        <v>101</v>
      </c>
      <c r="C33" s="33">
        <v>20</v>
      </c>
      <c r="D33" s="42">
        <v>3</v>
      </c>
      <c r="E33" s="43">
        <v>4</v>
      </c>
      <c r="F33" s="44">
        <v>4</v>
      </c>
      <c r="G33" s="45">
        <v>3</v>
      </c>
      <c r="H33" s="46">
        <v>6</v>
      </c>
      <c r="I33" s="43">
        <v>9</v>
      </c>
      <c r="J33" s="95"/>
      <c r="K33" s="89">
        <f ca="1">OFFSET(Очки!$A$2,F33,D33+OFFSET(Очки!$A$18,0,$C$41-1)-1)</f>
        <v>3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OFFSET(Очки!$A$2,I33,G33+OFFSET(Очки!$A$18,0,$C$41-1)-1)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3</v>
      </c>
    </row>
    <row r="34" spans="1:19" ht="15.75">
      <c r="A34" s="40">
        <v>28</v>
      </c>
      <c r="B34" s="47" t="s">
        <v>144</v>
      </c>
      <c r="C34" s="33">
        <v>2.5</v>
      </c>
      <c r="D34" s="42">
        <v>3</v>
      </c>
      <c r="E34" s="43">
        <v>8</v>
      </c>
      <c r="F34" s="44">
        <v>8</v>
      </c>
      <c r="G34" s="45">
        <v>3</v>
      </c>
      <c r="H34" s="46">
        <v>1</v>
      </c>
      <c r="I34" s="43">
        <v>5</v>
      </c>
      <c r="J34" s="95"/>
      <c r="K34" s="89">
        <f ca="1">OFFSET(Очки!$A$2,F34,D34+OFFSET(Очки!$A$18,0,$C$41-1)-1)</f>
        <v>0.5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OFFSET(Очки!$A$2,I34,G34+OFFSET(Очки!$A$18,0,$C$41-1)-1)</f>
        <v>2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2.5</v>
      </c>
    </row>
    <row r="35" spans="1:19" ht="15.75">
      <c r="A35" s="40">
        <v>29</v>
      </c>
      <c r="B35" s="48" t="s">
        <v>141</v>
      </c>
      <c r="C35" s="33">
        <v>15</v>
      </c>
      <c r="D35" s="42">
        <v>3</v>
      </c>
      <c r="E35" s="43">
        <v>9</v>
      </c>
      <c r="F35" s="44">
        <v>9</v>
      </c>
      <c r="G35" s="45">
        <v>3</v>
      </c>
      <c r="H35" s="46">
        <v>9</v>
      </c>
      <c r="I35" s="43">
        <v>8</v>
      </c>
      <c r="J35" s="95"/>
      <c r="K35" s="89">
        <f ca="1">OFFSET(Очки!$A$2,F35,D35+OFFSET(Очки!$A$18,0,$C$41-1)-1)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OFFSET(Очки!$A$2,I35,G35+OFFSET(Очки!$A$18,0,$C$41-1)-1)</f>
        <v>0.5</v>
      </c>
      <c r="P35" s="39">
        <f ca="1">IF(I35&lt;H35,OFFSET(Очки!$A$20,2+H35-I35,IF(G35=1,13-H35,10+G35)),0)</f>
        <v>0.5</v>
      </c>
      <c r="Q35" s="39"/>
      <c r="R35" s="90"/>
      <c r="S35" s="102">
        <f t="shared" ca="1" si="0"/>
        <v>1</v>
      </c>
    </row>
    <row r="36" spans="1:19" ht="15.75">
      <c r="A36" s="40">
        <v>30</v>
      </c>
      <c r="B36" s="47" t="s">
        <v>139</v>
      </c>
      <c r="C36" s="33">
        <v>12.5</v>
      </c>
      <c r="D36" s="42">
        <v>3</v>
      </c>
      <c r="E36" s="43">
        <v>10</v>
      </c>
      <c r="F36" s="44">
        <v>10</v>
      </c>
      <c r="G36" s="45">
        <v>3</v>
      </c>
      <c r="H36" s="46">
        <v>10</v>
      </c>
      <c r="I36" s="43">
        <v>10</v>
      </c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OFFSET(Очки!$A$2,I36,G36+OFFSET(Очки!$A$18,0,$C$41-1)-1)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</v>
      </c>
    </row>
    <row r="37" spans="1:19" ht="15.75">
      <c r="A37" s="40">
        <v>31</v>
      </c>
      <c r="B37" s="107" t="s">
        <v>123</v>
      </c>
      <c r="C37" s="33">
        <v>5</v>
      </c>
      <c r="D37" s="42">
        <v>3</v>
      </c>
      <c r="E37" s="43">
        <v>3</v>
      </c>
      <c r="F37" s="44">
        <v>7</v>
      </c>
      <c r="G37" s="45">
        <v>3</v>
      </c>
      <c r="H37" s="46">
        <v>3</v>
      </c>
      <c r="I37" s="43">
        <v>7</v>
      </c>
      <c r="J37" s="95"/>
      <c r="K37" s="89">
        <f ca="1">OFFSET(Очки!$A$2,F37,D37+OFFSET(Очки!$A$18,0,$C$41-1)-1)</f>
        <v>1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OFFSET(Очки!$A$2,I37,G37+OFFSET(Очки!$A$18,0,$C$41-1)-1)</f>
        <v>1</v>
      </c>
      <c r="P37" s="39">
        <f ca="1">IF(I37&lt;H37,OFFSET(Очки!$A$20,2+H37-I37,IF(G37=1,13-H37,10+G37)),0)</f>
        <v>0</v>
      </c>
      <c r="Q37" s="39"/>
      <c r="R37" s="90">
        <v>-4</v>
      </c>
      <c r="S37" s="102">
        <f t="shared" ca="1" si="0"/>
        <v>-2</v>
      </c>
    </row>
    <row r="38" spans="1:19" ht="15.75" hidden="1">
      <c r="A38" s="40">
        <f ca="1">RANK(S38,S$6:OFFSET(S$6,0,0,COUNTA(B$6:B$40)))</f>
        <v>31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ref="S38:S40" ca="1" si="1">SUM(J38:R38)</f>
        <v>0</v>
      </c>
    </row>
    <row r="39" spans="1:19" ht="15.75" hidden="1">
      <c r="A39" s="40">
        <f ca="1">RANK(S39,S$6:OFFSET(S$6,0,0,COUNTA(B$6:B$40)))</f>
        <v>31</v>
      </c>
      <c r="B39" s="47"/>
      <c r="C39" s="33" t="s">
        <v>43</v>
      </c>
      <c r="D39" s="49"/>
      <c r="E39" s="50"/>
      <c r="F39" s="51"/>
      <c r="G39" s="45"/>
      <c r="H39" s="52"/>
      <c r="I39" s="50"/>
      <c r="J39" s="95"/>
      <c r="K39" s="89">
        <f ca="1">OFFSET(Очки!$A$2,F39,D39+OFFSET(Очки!$A$18,0,$C$41-1)-1)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OFFSET(Очки!$A$2,I39,G39+OFFSET(Очки!$A$18,0,$C$41-1)-1)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</row>
    <row r="40" spans="1:19" ht="16.5" hidden="1" thickBot="1">
      <c r="A40" s="40">
        <f ca="1">RANK(S40,S$6:OFFSET(S$6,0,0,COUNTA(B$6:B$40)))</f>
        <v>31</v>
      </c>
      <c r="B40" s="53"/>
      <c r="C40" s="54" t="s">
        <v>43</v>
      </c>
      <c r="D40" s="55"/>
      <c r="E40" s="56"/>
      <c r="F40" s="57"/>
      <c r="G40" s="58"/>
      <c r="H40" s="59"/>
      <c r="I40" s="56"/>
      <c r="J40" s="96"/>
      <c r="K40" s="55">
        <f ca="1">OFFSET(Очки!$A$2,F40,D40+OFFSET(Очки!$A$18,0,$C$41-1)-1)</f>
        <v>0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0</v>
      </c>
      <c r="P40" s="59">
        <f ca="1">IF(I40&lt;H40,OFFSET(Очки!$A$20,2+H40-I40,IF(G40=1,13-H40,10+G40)),0)</f>
        <v>0</v>
      </c>
      <c r="Q40" s="59"/>
      <c r="R40" s="57"/>
      <c r="S40" s="103">
        <f t="shared" ca="1" si="1"/>
        <v>0</v>
      </c>
    </row>
    <row r="41" spans="1:19" ht="15.75">
      <c r="A41" s="60"/>
      <c r="B41" s="61" t="s">
        <v>44</v>
      </c>
      <c r="C41" s="61">
        <f>COUNTA(B6:B40)</f>
        <v>32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A6:S37">
    <sortCondition descending="1" ref="S6:S37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40">
    <cfRule type="expression" dxfId="3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opLeftCell="A12" zoomScale="80" zoomScaleNormal="80" workbookViewId="0">
      <selection activeCell="B15" sqref="B15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3" t="s">
        <v>146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ht="15.75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ht="15" customHeight="1" thickBot="1">
      <c r="A3" s="154" t="s">
        <v>30</v>
      </c>
      <c r="B3" s="155" t="s">
        <v>31</v>
      </c>
      <c r="C3" s="30"/>
      <c r="D3" s="155">
        <v>1</v>
      </c>
      <c r="E3" s="155"/>
      <c r="F3" s="155"/>
      <c r="G3" s="156">
        <v>2</v>
      </c>
      <c r="H3" s="156"/>
      <c r="I3" s="156"/>
      <c r="J3" s="157" t="s">
        <v>32</v>
      </c>
      <c r="K3" s="157"/>
      <c r="L3" s="157"/>
      <c r="M3" s="157"/>
      <c r="N3" s="157"/>
      <c r="O3" s="157"/>
      <c r="P3" s="157"/>
      <c r="Q3" s="157"/>
      <c r="R3" s="157"/>
      <c r="S3" s="158" t="s">
        <v>33</v>
      </c>
    </row>
    <row r="4" spans="1:19" ht="15" customHeight="1" thickBot="1">
      <c r="A4" s="154"/>
      <c r="B4" s="155"/>
      <c r="C4" s="159" t="s">
        <v>34</v>
      </c>
      <c r="D4" s="161" t="s">
        <v>35</v>
      </c>
      <c r="E4" s="163" t="s">
        <v>36</v>
      </c>
      <c r="F4" s="165" t="s">
        <v>37</v>
      </c>
      <c r="G4" s="167" t="s">
        <v>35</v>
      </c>
      <c r="H4" s="169" t="s">
        <v>36</v>
      </c>
      <c r="I4" s="171" t="s">
        <v>37</v>
      </c>
      <c r="J4" s="173" t="s">
        <v>38</v>
      </c>
      <c r="K4" s="152">
        <v>1</v>
      </c>
      <c r="L4" s="152"/>
      <c r="M4" s="152"/>
      <c r="N4" s="152"/>
      <c r="O4" s="152">
        <v>2</v>
      </c>
      <c r="P4" s="152"/>
      <c r="Q4" s="152"/>
      <c r="R4" s="152"/>
      <c r="S4" s="158"/>
    </row>
    <row r="5" spans="1:19" ht="42" customHeight="1" thickBot="1">
      <c r="A5" s="154"/>
      <c r="B5" s="156"/>
      <c r="C5" s="160"/>
      <c r="D5" s="162"/>
      <c r="E5" s="164"/>
      <c r="F5" s="166"/>
      <c r="G5" s="168"/>
      <c r="H5" s="170"/>
      <c r="I5" s="172"/>
      <c r="J5" s="17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58"/>
    </row>
    <row r="6" spans="1:19" ht="16.5" thickBot="1">
      <c r="A6" s="31">
        <f ca="1">RANK(S6,S$6:OFFSET(S$6,0,0,COUNTA(B$6:B$40)))</f>
        <v>1</v>
      </c>
      <c r="B6" s="114" t="s">
        <v>136</v>
      </c>
      <c r="C6" s="108">
        <v>17.5</v>
      </c>
      <c r="D6" s="34">
        <v>1</v>
      </c>
      <c r="E6" s="35">
        <v>2</v>
      </c>
      <c r="F6" s="36">
        <v>1</v>
      </c>
      <c r="G6" s="37">
        <v>1</v>
      </c>
      <c r="H6" s="38">
        <v>8</v>
      </c>
      <c r="I6" s="35">
        <v>4</v>
      </c>
      <c r="J6" s="94"/>
      <c r="K6" s="86">
        <f ca="1">OFFSET(Очки!$A$2,F6,D6+OFFSET(Очки!$A$18,0,$C$41-1)-1)</f>
        <v>17</v>
      </c>
      <c r="L6" s="87">
        <f ca="1">IF(F6&lt;E6,OFFSET(Очки!$A$20,2+E6-F6,IF(D6=1,13-E6,10+D6)),0)</f>
        <v>0.7</v>
      </c>
      <c r="M6" s="87">
        <v>1</v>
      </c>
      <c r="N6" s="91"/>
      <c r="O6" s="86">
        <f ca="1">OFFSET(Очки!$A$2,I6,G6+OFFSET(Очки!$A$18,0,$C$41-1)-1)</f>
        <v>14</v>
      </c>
      <c r="P6" s="87">
        <f ca="1">IF(I6&lt;H6,OFFSET(Очки!$A$20,2+H6-I6,IF(G6=1,13-H6,10+G6)),0)</f>
        <v>4.2</v>
      </c>
      <c r="Q6" s="87">
        <v>0.5</v>
      </c>
      <c r="R6" s="88"/>
      <c r="S6" s="102">
        <f t="shared" ref="S6:S37" ca="1" si="0">SUM(J6:R6)</f>
        <v>37.400000000000006</v>
      </c>
    </row>
    <row r="7" spans="1:19" ht="16.5" thickBot="1">
      <c r="A7" s="31">
        <f ca="1">RANK(S7,S$6:OFFSET(S$6,0,0,COUNTA(B$6:B$40)))</f>
        <v>2</v>
      </c>
      <c r="B7" s="47" t="s">
        <v>59</v>
      </c>
      <c r="C7" s="33">
        <v>5</v>
      </c>
      <c r="D7" s="42">
        <v>1</v>
      </c>
      <c r="E7" s="43">
        <v>8</v>
      </c>
      <c r="F7" s="44">
        <v>4</v>
      </c>
      <c r="G7" s="45">
        <v>1</v>
      </c>
      <c r="H7" s="46">
        <v>9</v>
      </c>
      <c r="I7" s="43">
        <v>6</v>
      </c>
      <c r="J7" s="95">
        <v>1</v>
      </c>
      <c r="K7" s="89">
        <f ca="1">OFFSET(Очки!$A$2,F7,D7+OFFSET(Очки!$A$18,0,$C$41-1)-1)</f>
        <v>14</v>
      </c>
      <c r="L7" s="39">
        <f ca="1">IF(F7&lt;E7,OFFSET(Очки!$A$20,2+E7-F7,IF(D7=1,13-E7,10+D7)),0)</f>
        <v>4.2</v>
      </c>
      <c r="M7" s="39">
        <v>1.5</v>
      </c>
      <c r="N7" s="92"/>
      <c r="O7" s="89">
        <f ca="1">OFFSET(Очки!$A$2,I7,G7+OFFSET(Очки!$A$18,0,$C$41-1)-1)</f>
        <v>12.5</v>
      </c>
      <c r="P7" s="39">
        <f ca="1">IF(I7&lt;H7,OFFSET(Очки!$A$20,2+H7-I7,IF(G7=1,13-H7,10+G7)),0)</f>
        <v>3.5</v>
      </c>
      <c r="Q7" s="39"/>
      <c r="R7" s="90"/>
      <c r="S7" s="102">
        <f t="shared" ca="1" si="0"/>
        <v>36.700000000000003</v>
      </c>
    </row>
    <row r="8" spans="1:19" ht="16.5" thickBot="1">
      <c r="A8" s="31">
        <f ca="1">RANK(S8,S$6:OFFSET(S$6,0,0,COUNTA(B$6:B$40)))</f>
        <v>3</v>
      </c>
      <c r="B8" s="107" t="s">
        <v>94</v>
      </c>
      <c r="C8" s="108" t="s">
        <v>43</v>
      </c>
      <c r="D8" s="42">
        <v>1</v>
      </c>
      <c r="E8" s="43">
        <v>10</v>
      </c>
      <c r="F8" s="44">
        <v>10</v>
      </c>
      <c r="G8" s="45">
        <v>1</v>
      </c>
      <c r="H8" s="46">
        <v>10</v>
      </c>
      <c r="I8" s="43">
        <v>7</v>
      </c>
      <c r="J8" s="95">
        <v>2</v>
      </c>
      <c r="K8" s="89">
        <f ca="1">OFFSET(Очки!$A$2,F8,D8+OFFSET(Очки!$A$18,0,$C$41-1)-1)</f>
        <v>10.5</v>
      </c>
      <c r="L8" s="39">
        <f ca="1">IF(F8&lt;E8,OFFSET(Очки!$A$20,2+E8-F8,IF(D8=1,13-E8,10+D8)),0)</f>
        <v>0</v>
      </c>
      <c r="M8" s="39">
        <v>2</v>
      </c>
      <c r="N8" s="92"/>
      <c r="O8" s="89">
        <f ca="1">OFFSET(Очки!$A$2,I8,G8+OFFSET(Очки!$A$18,0,$C$41-1)-1)</f>
        <v>12</v>
      </c>
      <c r="P8" s="39">
        <f ca="1">IF(I8&lt;H8,OFFSET(Очки!$A$20,2+H8-I8,IF(G8=1,13-H8,10+G8)),0)</f>
        <v>3.5999999999999996</v>
      </c>
      <c r="Q8" s="39">
        <v>2.5</v>
      </c>
      <c r="R8" s="90"/>
      <c r="S8" s="102">
        <f t="shared" ca="1" si="0"/>
        <v>32.6</v>
      </c>
    </row>
    <row r="9" spans="1:19" ht="16.5" thickBot="1">
      <c r="A9" s="31">
        <f ca="1">RANK(S9,S$6:OFFSET(S$6,0,0,COUNTA(B$6:B$40)))</f>
        <v>4</v>
      </c>
      <c r="B9" s="48" t="s">
        <v>89</v>
      </c>
      <c r="C9" s="33"/>
      <c r="D9" s="42">
        <v>1</v>
      </c>
      <c r="E9" s="43">
        <v>4</v>
      </c>
      <c r="F9" s="44">
        <v>2</v>
      </c>
      <c r="G9" s="45">
        <v>1</v>
      </c>
      <c r="H9" s="46">
        <v>7</v>
      </c>
      <c r="I9" s="43">
        <v>2</v>
      </c>
      <c r="J9" s="95"/>
      <c r="K9" s="89">
        <f ca="1">OFFSET(Очки!$A$2,F9,D9+OFFSET(Очки!$A$18,0,$C$41-1)-1)</f>
        <v>16</v>
      </c>
      <c r="L9" s="39">
        <f ca="1">IF(F9&lt;E9,OFFSET(Очки!$A$20,2+E9-F9,IF(D9=1,13-E9,10+D9)),0)</f>
        <v>1.5</v>
      </c>
      <c r="M9" s="39">
        <v>0.5</v>
      </c>
      <c r="N9" s="92">
        <f>-3-3</f>
        <v>-6</v>
      </c>
      <c r="O9" s="89">
        <f ca="1">OFFSET(Очки!$A$2,I9,G9+OFFSET(Очки!$A$18,0,$C$41-1)-1)</f>
        <v>16</v>
      </c>
      <c r="P9" s="39">
        <f ca="1">IF(I9&lt;H9,OFFSET(Очки!$A$20,2+H9-I9,IF(G9=1,13-H9,10+G9)),0)</f>
        <v>4.5</v>
      </c>
      <c r="Q9" s="39"/>
      <c r="R9" s="90"/>
      <c r="S9" s="102">
        <f t="shared" ca="1" si="0"/>
        <v>32.5</v>
      </c>
    </row>
    <row r="10" spans="1:19" ht="16.5" thickBot="1">
      <c r="A10" s="31">
        <f ca="1">RANK(S10,S$6:OFFSET(S$6,0,0,COUNTA(B$6:B$40)))</f>
        <v>5</v>
      </c>
      <c r="B10" s="47" t="s">
        <v>97</v>
      </c>
      <c r="C10" s="33" t="s">
        <v>43</v>
      </c>
      <c r="D10" s="42">
        <v>2</v>
      </c>
      <c r="E10" s="43">
        <v>11</v>
      </c>
      <c r="F10" s="44">
        <v>4</v>
      </c>
      <c r="G10" s="45">
        <v>1</v>
      </c>
      <c r="H10" s="46">
        <v>6</v>
      </c>
      <c r="I10" s="43">
        <v>3</v>
      </c>
      <c r="J10" s="95"/>
      <c r="K10" s="89">
        <f ca="1">OFFSET(Очки!$A$2,F10,D10+OFFSET(Очки!$A$18,0,$C$41-1)-1)</f>
        <v>8.5</v>
      </c>
      <c r="L10" s="39">
        <f ca="1">IF(F10&lt;E10,OFFSET(Очки!$A$20,2+E10-F10,IF(D10=1,13-E10,10+D10)),0)</f>
        <v>4.9000000000000004</v>
      </c>
      <c r="M10" s="39"/>
      <c r="N10" s="92"/>
      <c r="O10" s="89">
        <f ca="1">OFFSET(Очки!$A$2,I10,G10+OFFSET(Очки!$A$18,0,$C$41-1)-1)</f>
        <v>15</v>
      </c>
      <c r="P10" s="39">
        <f ca="1">IF(I10&lt;H10,OFFSET(Очки!$A$20,2+H10-I10,IF(G10=1,13-H10,10+G10)),0)</f>
        <v>2.7</v>
      </c>
      <c r="Q10" s="39"/>
      <c r="R10" s="90"/>
      <c r="S10" s="102">
        <f t="shared" ca="1" si="0"/>
        <v>31.099999999999998</v>
      </c>
    </row>
    <row r="11" spans="1:19" ht="16.5" thickBot="1">
      <c r="A11" s="31">
        <f ca="1">RANK(S11,S$6:OFFSET(S$6,0,0,COUNTA(B$6:B$40)))</f>
        <v>6</v>
      </c>
      <c r="B11" s="114" t="s">
        <v>54</v>
      </c>
      <c r="C11" s="108"/>
      <c r="D11" s="42">
        <v>2</v>
      </c>
      <c r="E11" s="43">
        <v>9</v>
      </c>
      <c r="F11" s="44">
        <v>2</v>
      </c>
      <c r="G11" s="45">
        <v>1</v>
      </c>
      <c r="H11" s="46">
        <v>11</v>
      </c>
      <c r="I11" s="43">
        <v>10</v>
      </c>
      <c r="J11" s="95"/>
      <c r="K11" s="89">
        <f ca="1">OFFSET(Очки!$A$2,F11,D11+OFFSET(Очки!$A$18,0,$C$41-1)-1)</f>
        <v>10.5</v>
      </c>
      <c r="L11" s="39">
        <f ca="1">IF(F11&lt;E11,OFFSET(Очки!$A$20,2+E11-F11,IF(D11=1,13-E11,10+D11)),0)</f>
        <v>4.9000000000000004</v>
      </c>
      <c r="M11" s="39">
        <v>2.5</v>
      </c>
      <c r="N11" s="92"/>
      <c r="O11" s="89">
        <f ca="1">OFFSET(Очки!$A$2,I11,G11+OFFSET(Очки!$A$18,0,$C$41-1)-1)</f>
        <v>10.5</v>
      </c>
      <c r="P11" s="39">
        <f ca="1">IF(I11&lt;H11,OFFSET(Очки!$A$20,2+H11-I11,IF(G11=1,13-H11,10+G11)),0)</f>
        <v>1.3</v>
      </c>
      <c r="Q11" s="39"/>
      <c r="R11" s="90"/>
      <c r="S11" s="102">
        <f t="shared" ca="1" si="0"/>
        <v>29.7</v>
      </c>
    </row>
    <row r="12" spans="1:19" ht="16.5" thickBot="1">
      <c r="A12" s="31">
        <f ca="1">RANK(S12,S$6:OFFSET(S$6,0,0,COUNTA(B$6:B$40)))</f>
        <v>7</v>
      </c>
      <c r="B12" s="47" t="s">
        <v>55</v>
      </c>
      <c r="C12" s="33" t="s">
        <v>43</v>
      </c>
      <c r="D12" s="42">
        <v>1</v>
      </c>
      <c r="E12" s="43">
        <v>6</v>
      </c>
      <c r="F12" s="44">
        <v>6</v>
      </c>
      <c r="G12" s="45">
        <v>1</v>
      </c>
      <c r="H12" s="46">
        <v>1</v>
      </c>
      <c r="I12" s="43">
        <v>1</v>
      </c>
      <c r="J12" s="95"/>
      <c r="K12" s="89">
        <f ca="1">OFFSET(Очки!$A$2,F12,D12+OFFSET(Очки!$A$18,0,$C$41-1)-1)</f>
        <v>12.5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OFFSET(Очки!$A$2,I12,G12+OFFSET(Очки!$A$18,0,$C$41-1)-1)</f>
        <v>17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29.5</v>
      </c>
    </row>
    <row r="13" spans="1:19" ht="16.5" thickBot="1">
      <c r="A13" s="31">
        <f ca="1">RANK(S13,S$6:OFFSET(S$6,0,0,COUNTA(B$6:B$40)))</f>
        <v>8</v>
      </c>
      <c r="B13" s="114" t="s">
        <v>82</v>
      </c>
      <c r="C13" s="108">
        <v>7.5</v>
      </c>
      <c r="D13" s="42">
        <v>1</v>
      </c>
      <c r="E13" s="43">
        <v>9</v>
      </c>
      <c r="F13" s="44">
        <v>9</v>
      </c>
      <c r="G13" s="45">
        <v>1</v>
      </c>
      <c r="H13" s="46">
        <v>4</v>
      </c>
      <c r="I13" s="43">
        <v>5</v>
      </c>
      <c r="J13" s="95">
        <v>1.5</v>
      </c>
      <c r="K13" s="89">
        <f ca="1">OFFSET(Очки!$A$2,F13,D13+OFFSET(Очки!$A$18,0,$C$41-1)-1)</f>
        <v>11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OFFSET(Очки!$A$2,I13,G13+OFFSET(Очки!$A$18,0,$C$41-1)-1)</f>
        <v>13</v>
      </c>
      <c r="P13" s="39">
        <f ca="1">IF(I13&lt;H13,OFFSET(Очки!$A$20,2+H13-I13,IF(G13=1,13-H13,10+G13)),0)</f>
        <v>0</v>
      </c>
      <c r="Q13" s="39">
        <v>2</v>
      </c>
      <c r="R13" s="90"/>
      <c r="S13" s="102">
        <f t="shared" ca="1" si="0"/>
        <v>27.5</v>
      </c>
    </row>
    <row r="14" spans="1:19" ht="16.5" thickBot="1">
      <c r="A14" s="31">
        <f ca="1">RANK(S14,S$6:OFFSET(S$6,0,0,COUNTA(B$6:B$40)))</f>
        <v>9</v>
      </c>
      <c r="B14" s="130" t="s">
        <v>147</v>
      </c>
      <c r="C14" s="111">
        <v>5</v>
      </c>
      <c r="D14" s="42">
        <v>2</v>
      </c>
      <c r="E14" s="43">
        <v>4</v>
      </c>
      <c r="F14" s="44">
        <v>1</v>
      </c>
      <c r="G14" s="45">
        <v>2</v>
      </c>
      <c r="H14" s="46">
        <v>6</v>
      </c>
      <c r="I14" s="43">
        <v>2</v>
      </c>
      <c r="J14" s="95"/>
      <c r="K14" s="89">
        <f ca="1">OFFSET(Очки!$A$2,F14,D14+OFFSET(Очки!$A$18,0,$C$41-1)-1)</f>
        <v>11.5</v>
      </c>
      <c r="L14" s="39">
        <f ca="1">IF(F14&lt;E14,OFFSET(Очки!$A$20,2+E14-F14,IF(D14=1,13-E14,10+D14)),0)</f>
        <v>2.1</v>
      </c>
      <c r="M14" s="39"/>
      <c r="N14" s="92"/>
      <c r="O14" s="89">
        <f ca="1">OFFSET(Очки!$A$2,I14,G14+OFFSET(Очки!$A$18,0,$C$41-1)-1)</f>
        <v>10.5</v>
      </c>
      <c r="P14" s="39">
        <f ca="1">IF(I14&lt;H14,OFFSET(Очки!$A$20,2+H14-I14,IF(G14=1,13-H14,10+G14)),0)</f>
        <v>2.8</v>
      </c>
      <c r="Q14" s="39"/>
      <c r="R14" s="90"/>
      <c r="S14" s="102">
        <f t="shared" ca="1" si="0"/>
        <v>26.900000000000002</v>
      </c>
    </row>
    <row r="15" spans="1:19" ht="16.5" thickBot="1">
      <c r="A15" s="31">
        <f ca="1">RANK(S15,S$6:OFFSET(S$6,0,0,COUNTA(B$6:B$40)))</f>
        <v>10</v>
      </c>
      <c r="B15" s="47" t="s">
        <v>135</v>
      </c>
      <c r="C15" s="33">
        <v>7.5</v>
      </c>
      <c r="D15" s="42">
        <v>1</v>
      </c>
      <c r="E15" s="43">
        <v>3</v>
      </c>
      <c r="F15" s="44">
        <v>6</v>
      </c>
      <c r="G15" s="45">
        <v>1</v>
      </c>
      <c r="H15" s="46">
        <v>5</v>
      </c>
      <c r="I15" s="43">
        <v>8</v>
      </c>
      <c r="J15" s="95"/>
      <c r="K15" s="89">
        <f ca="1">OFFSET(Очки!$A$2,F15,D15+OFFSET(Очки!$A$18,0,$C$41-1)-1)</f>
        <v>12.5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OFFSET(Очки!$A$2,I15,G15+OFFSET(Очки!$A$18,0,$C$41-1)-1)</f>
        <v>11.5</v>
      </c>
      <c r="P15" s="39">
        <f ca="1">IF(I15&lt;H15,OFFSET(Очки!$A$20,2+H15-I15,IF(G15=1,13-H15,10+G15)),0)</f>
        <v>0</v>
      </c>
      <c r="Q15" s="39">
        <v>1.5</v>
      </c>
      <c r="R15" s="90"/>
      <c r="S15" s="102">
        <f t="shared" ca="1" si="0"/>
        <v>25.5</v>
      </c>
    </row>
    <row r="16" spans="1:19" ht="16.5" thickBot="1">
      <c r="A16" s="31">
        <f ca="1">RANK(S16,S$6:OFFSET(S$6,0,0,COUNTA(B$6:B$40)))</f>
        <v>11</v>
      </c>
      <c r="B16" s="47" t="s">
        <v>91</v>
      </c>
      <c r="C16" s="33" t="s">
        <v>43</v>
      </c>
      <c r="D16" s="42">
        <v>1</v>
      </c>
      <c r="E16" s="43">
        <v>1</v>
      </c>
      <c r="F16" s="44">
        <v>3</v>
      </c>
      <c r="G16" s="45">
        <v>2</v>
      </c>
      <c r="H16" s="46">
        <v>11</v>
      </c>
      <c r="I16" s="43">
        <v>7</v>
      </c>
      <c r="J16" s="95"/>
      <c r="K16" s="89">
        <f ca="1">OFFSET(Очки!$A$2,F16,D16+OFFSET(Очки!$A$18,0,$C$41-1)-1)</f>
        <v>15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OFFSET(Очки!$A$2,I16,G16+OFFSET(Очки!$A$18,0,$C$41-1)-1)</f>
        <v>6.5</v>
      </c>
      <c r="P16" s="39">
        <f ca="1">IF(I16&lt;H16,OFFSET(Очки!$A$20,2+H16-I16,IF(G16=1,13-H16,10+G16)),0)</f>
        <v>2.8</v>
      </c>
      <c r="Q16" s="39"/>
      <c r="R16" s="90"/>
      <c r="S16" s="102">
        <f t="shared" ca="1" si="0"/>
        <v>24.3</v>
      </c>
    </row>
    <row r="17" spans="1:19" ht="16.5" thickBot="1">
      <c r="A17" s="31">
        <f ca="1">RANK(S17,S$6:OFFSET(S$6,0,0,COUNTA(B$6:B$40)))</f>
        <v>12</v>
      </c>
      <c r="B17" s="47" t="s">
        <v>119</v>
      </c>
      <c r="C17" s="33">
        <v>20</v>
      </c>
      <c r="D17" s="42">
        <v>2</v>
      </c>
      <c r="E17" s="43">
        <v>6</v>
      </c>
      <c r="F17" s="44">
        <v>3</v>
      </c>
      <c r="G17" s="45">
        <v>2</v>
      </c>
      <c r="H17" s="46">
        <v>5</v>
      </c>
      <c r="I17" s="43">
        <v>3</v>
      </c>
      <c r="J17" s="95"/>
      <c r="K17" s="89">
        <f ca="1">OFFSET(Очки!$A$2,F17,D17+OFFSET(Очки!$A$18,0,$C$41-1)-1)</f>
        <v>9.5</v>
      </c>
      <c r="L17" s="39">
        <f ca="1">IF(F17&lt;E17,OFFSET(Очки!$A$20,2+E17-F17,IF(D17=1,13-E17,10+D17)),0)</f>
        <v>2.1</v>
      </c>
      <c r="M17" s="39"/>
      <c r="N17" s="92"/>
      <c r="O17" s="89">
        <f ca="1">OFFSET(Очки!$A$2,I17,G17+OFFSET(Очки!$A$18,0,$C$41-1)-1)</f>
        <v>9.5</v>
      </c>
      <c r="P17" s="39">
        <f ca="1">IF(I17&lt;H17,OFFSET(Очки!$A$20,2+H17-I17,IF(G17=1,13-H17,10+G17)),0)</f>
        <v>1.4</v>
      </c>
      <c r="Q17" s="39"/>
      <c r="R17" s="90"/>
      <c r="S17" s="102">
        <f t="shared" ca="1" si="0"/>
        <v>22.5</v>
      </c>
    </row>
    <row r="18" spans="1:19" ht="16.5" thickBot="1">
      <c r="A18" s="31">
        <f ca="1">RANK(S18,S$6:OFFSET(S$6,0,0,COUNTA(B$6:B$40)))</f>
        <v>13</v>
      </c>
      <c r="B18" s="107" t="s">
        <v>61</v>
      </c>
      <c r="C18" s="33"/>
      <c r="D18" s="42">
        <v>1</v>
      </c>
      <c r="E18" s="43">
        <v>5</v>
      </c>
      <c r="F18" s="44">
        <v>4</v>
      </c>
      <c r="G18" s="45">
        <v>1</v>
      </c>
      <c r="H18" s="46">
        <v>2</v>
      </c>
      <c r="I18" s="43">
        <v>10</v>
      </c>
      <c r="J18" s="95"/>
      <c r="K18" s="89">
        <f ca="1">OFFSET(Очки!$A$2,F18,D18+OFFSET(Очки!$A$18,0,$C$41-1)-1)</f>
        <v>14</v>
      </c>
      <c r="L18" s="39">
        <f ca="1">IF(F18&lt;E18,OFFSET(Очки!$A$20,2+E18-F18,IF(D18=1,13-E18,10+D18)),0)</f>
        <v>0.9</v>
      </c>
      <c r="M18" s="39"/>
      <c r="N18" s="92">
        <v>-3</v>
      </c>
      <c r="O18" s="89">
        <f ca="1">OFFSET(Очки!$A$2,I18,G18+OFFSET(Очки!$A$18,0,$C$41-1)-1)</f>
        <v>10.5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22.4</v>
      </c>
    </row>
    <row r="19" spans="1:19" ht="16.5" thickBot="1">
      <c r="A19" s="31">
        <f ca="1">RANK(S19,S$6:OFFSET(S$6,0,0,COUNTA(B$6:B$40)))</f>
        <v>14</v>
      </c>
      <c r="B19" s="114" t="s">
        <v>71</v>
      </c>
      <c r="C19" s="108">
        <v>5</v>
      </c>
      <c r="D19" s="42">
        <v>1</v>
      </c>
      <c r="E19" s="43">
        <v>11</v>
      </c>
      <c r="F19" s="44">
        <v>8</v>
      </c>
      <c r="G19" s="45">
        <v>1</v>
      </c>
      <c r="H19" s="46">
        <v>3</v>
      </c>
      <c r="I19" s="43">
        <v>8</v>
      </c>
      <c r="J19" s="95">
        <v>2.5</v>
      </c>
      <c r="K19" s="89">
        <f ca="1">OFFSET(Очки!$A$2,F19,D19+OFFSET(Очки!$A$18,0,$C$41-1)-1)</f>
        <v>11.5</v>
      </c>
      <c r="L19" s="39">
        <f ca="1">IF(F19&lt;E19,OFFSET(Очки!$A$20,2+E19-F19,IF(D19=1,13-E19,10+D19)),0)</f>
        <v>3.7</v>
      </c>
      <c r="M19" s="39"/>
      <c r="N19" s="92"/>
      <c r="O19" s="89">
        <f ca="1">OFFSET(Очки!$A$2,I19,G19+OFFSET(Очки!$A$18,0,$C$41-1)-1)</f>
        <v>11.5</v>
      </c>
      <c r="P19" s="39">
        <f ca="1">IF(I19&lt;H19,OFFSET(Очки!$A$20,2+H19-I19,IF(G19=1,13-H19,10+G19)),0)</f>
        <v>0</v>
      </c>
      <c r="Q19" s="39">
        <v>1</v>
      </c>
      <c r="R19" s="90">
        <f>-4-4</f>
        <v>-8</v>
      </c>
      <c r="S19" s="102">
        <f t="shared" ca="1" si="0"/>
        <v>22.2</v>
      </c>
    </row>
    <row r="20" spans="1:19" ht="16.5" thickBot="1">
      <c r="A20" s="31">
        <f ca="1">RANK(S20,S$6:OFFSET(S$6,0,0,COUNTA(B$6:B$40)))</f>
        <v>15</v>
      </c>
      <c r="B20" s="47" t="s">
        <v>85</v>
      </c>
      <c r="C20" s="33">
        <v>7.5</v>
      </c>
      <c r="D20" s="42">
        <v>2</v>
      </c>
      <c r="E20" s="43">
        <v>5</v>
      </c>
      <c r="F20" s="44">
        <v>5</v>
      </c>
      <c r="G20" s="45">
        <v>2</v>
      </c>
      <c r="H20" s="46">
        <v>8</v>
      </c>
      <c r="I20" s="43">
        <v>4</v>
      </c>
      <c r="J20" s="95"/>
      <c r="K20" s="89">
        <f ca="1">OFFSET(Очки!$A$2,F20,D20+OFFSET(Очки!$A$18,0,$C$41-1)-1)</f>
        <v>7.5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OFFSET(Очки!$A$2,I20,G20+OFFSET(Очки!$A$18,0,$C$41-1)-1)</f>
        <v>8.5</v>
      </c>
      <c r="P20" s="39">
        <f ca="1">IF(I20&lt;H20,OFFSET(Очки!$A$20,2+H20-I20,IF(G20=1,13-H20,10+G20)),0)</f>
        <v>2.8</v>
      </c>
      <c r="Q20" s="39"/>
      <c r="R20" s="90"/>
      <c r="S20" s="102">
        <f t="shared" ca="1" si="0"/>
        <v>18.8</v>
      </c>
    </row>
    <row r="21" spans="1:19" ht="16.5" thickBot="1">
      <c r="A21" s="31">
        <f ca="1">RANK(S21,S$6:OFFSET(S$6,0,0,COUNTA(B$6:B$40)))</f>
        <v>16</v>
      </c>
      <c r="B21" s="47" t="s">
        <v>86</v>
      </c>
      <c r="C21" s="33"/>
      <c r="D21" s="42">
        <v>2</v>
      </c>
      <c r="E21" s="43">
        <v>3</v>
      </c>
      <c r="F21" s="44">
        <v>11</v>
      </c>
      <c r="G21" s="45">
        <v>2</v>
      </c>
      <c r="H21" s="46">
        <v>4</v>
      </c>
      <c r="I21" s="43">
        <v>1</v>
      </c>
      <c r="J21" s="95"/>
      <c r="K21" s="89">
        <f ca="1">OFFSET(Очки!$A$2,F21,D21+OFFSET(Очки!$A$18,0,$C$41-1)-1)</f>
        <v>4.5</v>
      </c>
      <c r="L21" s="39">
        <f ca="1">IF(F21&lt;E21,OFFSET(Очки!$A$20,2+E21-F21,IF(D21=1,13-E21,10+D21)),0)</f>
        <v>0</v>
      </c>
      <c r="M21" s="39"/>
      <c r="N21" s="92">
        <v>-1</v>
      </c>
      <c r="O21" s="89">
        <f ca="1">OFFSET(Очки!$A$2,I21,G21+OFFSET(Очки!$A$18,0,$C$41-1)-1)</f>
        <v>11.5</v>
      </c>
      <c r="P21" s="39">
        <f ca="1">IF(I21&lt;H21,OFFSET(Очки!$A$20,2+H21-I21,IF(G21=1,13-H21,10+G21)),0)</f>
        <v>2.1</v>
      </c>
      <c r="Q21" s="39"/>
      <c r="R21" s="90"/>
      <c r="S21" s="102">
        <f t="shared" ca="1" si="0"/>
        <v>17.100000000000001</v>
      </c>
    </row>
    <row r="22" spans="1:19" ht="16.5" thickBot="1">
      <c r="A22" s="31">
        <f ca="1">RANK(S22,S$6:OFFSET(S$6,0,0,COUNTA(B$6:B$40)))</f>
        <v>17</v>
      </c>
      <c r="B22" s="47" t="s">
        <v>88</v>
      </c>
      <c r="C22" s="33" t="s">
        <v>43</v>
      </c>
      <c r="D22" s="42">
        <v>2</v>
      </c>
      <c r="E22" s="43">
        <v>10</v>
      </c>
      <c r="F22" s="44">
        <v>6</v>
      </c>
      <c r="G22" s="45">
        <v>2</v>
      </c>
      <c r="H22" s="46">
        <v>7</v>
      </c>
      <c r="I22" s="43">
        <v>9</v>
      </c>
      <c r="J22" s="95"/>
      <c r="K22" s="89">
        <f ca="1">OFFSET(Очки!$A$2,F22,D22+OFFSET(Очки!$A$18,0,$C$41-1)-1)</f>
        <v>7</v>
      </c>
      <c r="L22" s="39">
        <f ca="1">IF(F22&lt;E22,OFFSET(Очки!$A$20,2+E22-F22,IF(D22=1,13-E22,10+D22)),0)</f>
        <v>2.8</v>
      </c>
      <c r="M22" s="39"/>
      <c r="N22" s="92"/>
      <c r="O22" s="89">
        <f ca="1">OFFSET(Очки!$A$2,I22,G22+OFFSET(Очки!$A$18,0,$C$41-1)-1)</f>
        <v>5.5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15.3</v>
      </c>
    </row>
    <row r="23" spans="1:19" ht="16.5" thickBot="1">
      <c r="A23" s="31">
        <f ca="1">RANK(S23,S$6:OFFSET(S$6,0,0,COUNTA(B$6:B$40)))</f>
        <v>18</v>
      </c>
      <c r="B23" s="107" t="s">
        <v>154</v>
      </c>
      <c r="C23" s="108" t="s">
        <v>43</v>
      </c>
      <c r="D23" s="42">
        <v>3</v>
      </c>
      <c r="E23" s="43">
        <v>6</v>
      </c>
      <c r="F23" s="44">
        <v>2</v>
      </c>
      <c r="G23" s="45">
        <v>2</v>
      </c>
      <c r="H23" s="46">
        <v>1</v>
      </c>
      <c r="I23" s="43">
        <v>5</v>
      </c>
      <c r="J23" s="95"/>
      <c r="K23" s="89">
        <f ca="1">OFFSET(Очки!$A$2,F23,D23+OFFSET(Очки!$A$18,0,$C$41-1)-1)</f>
        <v>5</v>
      </c>
      <c r="L23" s="39">
        <f ca="1">IF(F23&lt;E23,OFFSET(Очки!$A$20,2+E23-F23,IF(D23=1,13-E23,10+D23)),0)</f>
        <v>2</v>
      </c>
      <c r="M23" s="39"/>
      <c r="N23" s="92"/>
      <c r="O23" s="89">
        <f ca="1">OFFSET(Очки!$A$2,I23,G23+OFFSET(Очки!$A$18,0,$C$41-1)-1)</f>
        <v>7.5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14.5</v>
      </c>
    </row>
    <row r="24" spans="1:19" ht="16.5" thickBot="1">
      <c r="A24" s="31">
        <f ca="1">RANK(S24,S$6:OFFSET(S$6,0,0,COUNTA(B$6:B$40)))</f>
        <v>19</v>
      </c>
      <c r="B24" s="47" t="s">
        <v>155</v>
      </c>
      <c r="C24" s="33">
        <v>12.5</v>
      </c>
      <c r="D24" s="42">
        <v>3</v>
      </c>
      <c r="E24" s="43">
        <v>5</v>
      </c>
      <c r="F24" s="44">
        <v>1</v>
      </c>
      <c r="G24" s="45">
        <v>3</v>
      </c>
      <c r="H24" s="46">
        <v>7</v>
      </c>
      <c r="I24" s="43">
        <v>3</v>
      </c>
      <c r="J24" s="95"/>
      <c r="K24" s="89">
        <f ca="1">OFFSET(Очки!$A$2,F24,D24+OFFSET(Очки!$A$18,0,$C$41-1)-1)</f>
        <v>6</v>
      </c>
      <c r="L24" s="39">
        <f ca="1">IF(F24&lt;E24,OFFSET(Очки!$A$20,2+E24-F24,IF(D24=1,13-E24,10+D24)),0)</f>
        <v>2</v>
      </c>
      <c r="M24" s="39"/>
      <c r="N24" s="92"/>
      <c r="O24" s="89">
        <f ca="1">OFFSET(Очки!$A$2,I24,G24+OFFSET(Очки!$A$18,0,$C$41-1)-1)</f>
        <v>4</v>
      </c>
      <c r="P24" s="39">
        <f ca="1">IF(I24&lt;H24,OFFSET(Очки!$A$20,2+H24-I24,IF(G24=1,13-H24,10+G24)),0)</f>
        <v>2</v>
      </c>
      <c r="Q24" s="39"/>
      <c r="R24" s="90"/>
      <c r="S24" s="102">
        <f t="shared" ca="1" si="0"/>
        <v>14</v>
      </c>
    </row>
    <row r="25" spans="1:19" ht="16.5" thickBot="1">
      <c r="A25" s="31">
        <f ca="1">RANK(S25,S$6:OFFSET(S$6,0,0,COUNTA(B$6:B$40)))</f>
        <v>20</v>
      </c>
      <c r="B25" s="107" t="s">
        <v>131</v>
      </c>
      <c r="C25" s="33"/>
      <c r="D25" s="42">
        <v>1</v>
      </c>
      <c r="E25" s="43">
        <v>7</v>
      </c>
      <c r="F25" s="44">
        <v>11</v>
      </c>
      <c r="G25" s="45">
        <v>2</v>
      </c>
      <c r="H25" s="46">
        <v>10</v>
      </c>
      <c r="I25" s="43">
        <v>8</v>
      </c>
      <c r="J25" s="95">
        <v>0.5</v>
      </c>
      <c r="K25" s="89">
        <f ca="1">OFFSET(Очки!$A$2,F25,D25+OFFSET(Очки!$A$18,0,$C$41-1)-1)</f>
        <v>10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OFFSET(Очки!$A$2,I25,G25+OFFSET(Очки!$A$18,0,$C$41-1)-1)</f>
        <v>6</v>
      </c>
      <c r="P25" s="39">
        <f ca="1">IF(I25&lt;H25,OFFSET(Очки!$A$20,2+H25-I25,IF(G25=1,13-H25,10+G25)),0)</f>
        <v>1.4</v>
      </c>
      <c r="Q25" s="39"/>
      <c r="R25" s="90">
        <v>-4</v>
      </c>
      <c r="S25" s="102">
        <f t="shared" ca="1" si="0"/>
        <v>13.899999999999999</v>
      </c>
    </row>
    <row r="26" spans="1:19" ht="16.5" thickBot="1">
      <c r="A26" s="31">
        <f ca="1">RANK(S26,S$6:OFFSET(S$6,0,0,COUNTA(B$6:B$40)))</f>
        <v>21</v>
      </c>
      <c r="B26" s="47" t="s">
        <v>137</v>
      </c>
      <c r="C26" s="33"/>
      <c r="D26" s="42">
        <v>2</v>
      </c>
      <c r="E26" s="43">
        <v>2</v>
      </c>
      <c r="F26" s="44">
        <v>9</v>
      </c>
      <c r="G26" s="45">
        <v>2</v>
      </c>
      <c r="H26" s="46">
        <v>2</v>
      </c>
      <c r="I26" s="43">
        <v>6</v>
      </c>
      <c r="J26" s="95"/>
      <c r="K26" s="89">
        <f ca="1">OFFSET(Очки!$A$2,F26,D26+OFFSET(Очки!$A$18,0,$C$41-1)-1)</f>
        <v>5.5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OFFSET(Очки!$A$2,I26,G26+OFFSET(Очки!$A$18,0,$C$41-1)-1)</f>
        <v>7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12.5</v>
      </c>
    </row>
    <row r="27" spans="1:19" ht="16.5" thickBot="1">
      <c r="A27" s="31">
        <f ca="1">RANK(S27,S$6:OFFSET(S$6,0,0,COUNTA(B$6:B$40)))</f>
        <v>21</v>
      </c>
      <c r="B27" s="47" t="s">
        <v>149</v>
      </c>
      <c r="C27" s="33" t="s">
        <v>43</v>
      </c>
      <c r="D27" s="42">
        <v>2</v>
      </c>
      <c r="E27" s="43">
        <v>1</v>
      </c>
      <c r="F27" s="44">
        <v>10</v>
      </c>
      <c r="G27" s="45">
        <v>3</v>
      </c>
      <c r="H27" s="46">
        <v>4</v>
      </c>
      <c r="I27" s="43">
        <v>1</v>
      </c>
      <c r="J27" s="95"/>
      <c r="K27" s="89">
        <f ca="1">OFFSET(Очки!$A$2,F27,D27+OFFSET(Очки!$A$18,0,$C$41-1)-1)</f>
        <v>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OFFSET(Очки!$A$2,I27,G27+OFFSET(Очки!$A$18,0,$C$41-1)-1)</f>
        <v>6</v>
      </c>
      <c r="P27" s="39">
        <f ca="1">IF(I27&lt;H27,OFFSET(Очки!$A$20,2+H27-I27,IF(G27=1,13-H27,10+G27)),0)</f>
        <v>1.5</v>
      </c>
      <c r="Q27" s="39"/>
      <c r="R27" s="90"/>
      <c r="S27" s="102">
        <f t="shared" ca="1" si="0"/>
        <v>12.5</v>
      </c>
    </row>
    <row r="28" spans="1:19" ht="16.5" thickBot="1">
      <c r="A28" s="31">
        <f ca="1">RANK(S28,S$6:OFFSET(S$6,0,0,COUNTA(B$6:B$40)))</f>
        <v>23</v>
      </c>
      <c r="B28" s="114" t="s">
        <v>70</v>
      </c>
      <c r="C28" s="33" t="s">
        <v>43</v>
      </c>
      <c r="D28" s="42">
        <v>2</v>
      </c>
      <c r="E28" s="43">
        <v>8</v>
      </c>
      <c r="F28" s="44">
        <v>7</v>
      </c>
      <c r="G28" s="45">
        <v>2</v>
      </c>
      <c r="H28" s="46">
        <v>9</v>
      </c>
      <c r="I28" s="43">
        <v>10</v>
      </c>
      <c r="J28" s="95"/>
      <c r="K28" s="89">
        <f ca="1">OFFSET(Очки!$A$2,F28,D28+OFFSET(Очки!$A$18,0,$C$41-1)-1)</f>
        <v>6.5</v>
      </c>
      <c r="L28" s="39">
        <f ca="1">IF(F28&lt;E28,OFFSET(Очки!$A$20,2+E28-F28,IF(D28=1,13-E28,10+D28)),0)</f>
        <v>0.7</v>
      </c>
      <c r="M28" s="39"/>
      <c r="N28" s="92"/>
      <c r="O28" s="89">
        <f ca="1">OFFSET(Очки!$A$2,I28,G28+OFFSET(Очки!$A$18,0,$C$41-1)-1)</f>
        <v>5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12.2</v>
      </c>
    </row>
    <row r="29" spans="1:19" ht="16.5" thickBot="1">
      <c r="A29" s="31">
        <f ca="1">RANK(S29,S$6:OFFSET(S$6,0,0,COUNTA(B$6:B$40)))</f>
        <v>24</v>
      </c>
      <c r="B29" s="47" t="s">
        <v>145</v>
      </c>
      <c r="C29" s="33" t="s">
        <v>43</v>
      </c>
      <c r="D29" s="42">
        <v>2</v>
      </c>
      <c r="E29" s="43">
        <v>7</v>
      </c>
      <c r="F29" s="44">
        <v>8</v>
      </c>
      <c r="G29" s="45">
        <v>2</v>
      </c>
      <c r="H29" s="46">
        <v>3</v>
      </c>
      <c r="I29" s="43">
        <v>10</v>
      </c>
      <c r="J29" s="95"/>
      <c r="K29" s="89">
        <f ca="1">OFFSET(Очки!$A$2,F29,D29+OFFSET(Очки!$A$18,0,$C$41-1)-1)</f>
        <v>6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OFFSET(Очки!$A$2,I29,G29+OFFSET(Очки!$A$18,0,$C$41-1)-1)</f>
        <v>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11</v>
      </c>
    </row>
    <row r="30" spans="1:19" ht="16.5" thickBot="1">
      <c r="A30" s="31">
        <f ca="1">RANK(S30,S$6:OFFSET(S$6,0,0,COUNTA(B$6:B$40)))</f>
        <v>25</v>
      </c>
      <c r="B30" s="107" t="s">
        <v>156</v>
      </c>
      <c r="C30" s="33">
        <v>7.5</v>
      </c>
      <c r="D30" s="42">
        <v>3</v>
      </c>
      <c r="E30" s="43">
        <v>1</v>
      </c>
      <c r="F30" s="44">
        <v>3</v>
      </c>
      <c r="G30" s="45">
        <v>3</v>
      </c>
      <c r="H30" s="46">
        <v>2</v>
      </c>
      <c r="I30" s="43">
        <v>2</v>
      </c>
      <c r="J30" s="95"/>
      <c r="K30" s="89">
        <f ca="1">OFFSET(Очки!$A$2,F30,D30+OFFSET(Очки!$A$18,0,$C$41-1)-1)</f>
        <v>4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OFFSET(Очки!$A$2,I30,G30+OFFSET(Очки!$A$18,0,$C$41-1)-1)</f>
        <v>5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9</v>
      </c>
    </row>
    <row r="31" spans="1:19" ht="16.5" thickBot="1">
      <c r="A31" s="31">
        <f ca="1">RANK(S31,S$6:OFFSET(S$6,0,0,COUNTA(B$6:B$40)))</f>
        <v>26</v>
      </c>
      <c r="B31" s="132" t="s">
        <v>148</v>
      </c>
      <c r="C31" s="33" t="s">
        <v>43</v>
      </c>
      <c r="D31" s="42">
        <v>3</v>
      </c>
      <c r="E31" s="43">
        <v>4</v>
      </c>
      <c r="F31" s="44">
        <v>5</v>
      </c>
      <c r="G31" s="45">
        <v>3</v>
      </c>
      <c r="H31" s="46">
        <v>3</v>
      </c>
      <c r="I31" s="43">
        <v>5</v>
      </c>
      <c r="J31" s="95"/>
      <c r="K31" s="89">
        <f ca="1">OFFSET(Очки!$A$2,F31,D31+OFFSET(Очки!$A$18,0,$C$41-1)-1)</f>
        <v>2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OFFSET(Очки!$A$2,I31,G31+OFFSET(Очки!$A$18,0,$C$41-1)-1)</f>
        <v>2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4</v>
      </c>
    </row>
    <row r="32" spans="1:19" ht="16.5" thickBot="1">
      <c r="A32" s="31">
        <f ca="1">RANK(S32,S$6:OFFSET(S$6,0,0,COUNTA(B$6:B$40)))</f>
        <v>27</v>
      </c>
      <c r="B32" s="132" t="s">
        <v>144</v>
      </c>
      <c r="C32" s="33">
        <v>2.5</v>
      </c>
      <c r="D32" s="42">
        <v>3</v>
      </c>
      <c r="E32" s="43">
        <v>7</v>
      </c>
      <c r="F32" s="44">
        <v>6</v>
      </c>
      <c r="G32" s="45">
        <v>3</v>
      </c>
      <c r="H32" s="46">
        <v>6</v>
      </c>
      <c r="I32" s="43">
        <v>6</v>
      </c>
      <c r="J32" s="95"/>
      <c r="K32" s="89">
        <f ca="1">OFFSET(Очки!$A$2,F32,D32+OFFSET(Очки!$A$18,0,$C$41-1)-1)</f>
        <v>1.5</v>
      </c>
      <c r="L32" s="39">
        <f ca="1">IF(F32&lt;E32,OFFSET(Очки!$A$20,2+E32-F32,IF(D32=1,13-E32,10+D32)),0)</f>
        <v>0.5</v>
      </c>
      <c r="M32" s="39"/>
      <c r="N32" s="92"/>
      <c r="O32" s="89">
        <f ca="1">OFFSET(Очки!$A$2,I32,G32+OFFSET(Очки!$A$18,0,$C$41-1)-1)</f>
        <v>1.5</v>
      </c>
      <c r="P32" s="39">
        <f ca="1">IF(I32&lt;H32,OFFSET(Очки!$A$20,2+H32-I32,IF(G32=1,13-H32,10+G32)),0)</f>
        <v>0</v>
      </c>
      <c r="Q32" s="39"/>
      <c r="R32" s="90"/>
      <c r="S32" s="102">
        <f t="shared" ca="1" si="0"/>
        <v>3.5</v>
      </c>
    </row>
    <row r="33" spans="1:19" ht="16.5" thickBot="1">
      <c r="A33" s="31">
        <f ca="1">RANK(S33,S$6:OFFSET(S$6,0,0,COUNTA(B$6:B$40)))</f>
        <v>28</v>
      </c>
      <c r="B33" s="107" t="s">
        <v>151</v>
      </c>
      <c r="C33" s="33">
        <v>2.5</v>
      </c>
      <c r="D33" s="42">
        <v>3</v>
      </c>
      <c r="E33" s="43">
        <v>2</v>
      </c>
      <c r="F33" s="44">
        <v>7</v>
      </c>
      <c r="G33" s="45">
        <v>3</v>
      </c>
      <c r="H33" s="46">
        <v>1</v>
      </c>
      <c r="I33" s="43">
        <v>6</v>
      </c>
      <c r="J33" s="95"/>
      <c r="K33" s="89">
        <f ca="1">OFFSET(Очки!$A$2,F33,D33+OFFSET(Очки!$A$18,0,$C$41-1)-1)</f>
        <v>1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OFFSET(Очки!$A$2,I33,G33+OFFSET(Очки!$A$18,0,$C$41-1)-1)</f>
        <v>1.5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2.5</v>
      </c>
    </row>
    <row r="34" spans="1:19" ht="16.5" thickBot="1">
      <c r="A34" s="31">
        <f ca="1">RANK(S34,S$6:OFFSET(S$6,0,0,COUNTA(B$6:B$40)))</f>
        <v>29</v>
      </c>
      <c r="B34" s="133" t="s">
        <v>150</v>
      </c>
      <c r="C34" s="108" t="s">
        <v>43</v>
      </c>
      <c r="D34" s="42">
        <v>3</v>
      </c>
      <c r="E34" s="43">
        <v>3</v>
      </c>
      <c r="F34" s="44">
        <v>4</v>
      </c>
      <c r="G34" s="45">
        <v>3</v>
      </c>
      <c r="H34" s="46">
        <v>5</v>
      </c>
      <c r="I34" s="43">
        <v>4</v>
      </c>
      <c r="J34" s="95"/>
      <c r="K34" s="89">
        <f ca="1">OFFSET(Очки!$A$2,F34,D34+OFFSET(Очки!$A$18,0,$C$41-1)-1)</f>
        <v>3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OFFSET(Очки!$A$2,I34,G34+OFFSET(Очки!$A$18,0,$C$41-1)-1)</f>
        <v>3</v>
      </c>
      <c r="P34" s="39">
        <f ca="1">IF(I34&lt;H34,OFFSET(Очки!$A$20,2+H34-I34,IF(G34=1,13-H34,10+G34)),0)</f>
        <v>0.5</v>
      </c>
      <c r="Q34" s="39"/>
      <c r="R34" s="90">
        <v>-5</v>
      </c>
      <c r="S34" s="102">
        <f t="shared" ca="1" si="0"/>
        <v>1.5</v>
      </c>
    </row>
    <row r="35" spans="1:19" ht="16.5" thickBot="1">
      <c r="A35" s="31">
        <f ca="1">RANK(S35,S$6:OFFSET(S$6,0,0,COUNTA(B$6:B$40)))</f>
        <v>30</v>
      </c>
      <c r="B35" s="134" t="s">
        <v>128</v>
      </c>
      <c r="C35" s="33" t="s">
        <v>43</v>
      </c>
      <c r="D35" s="42">
        <v>3</v>
      </c>
      <c r="E35" s="43">
        <v>8</v>
      </c>
      <c r="F35" s="44">
        <v>8</v>
      </c>
      <c r="G35" s="45">
        <v>3</v>
      </c>
      <c r="H35" s="46">
        <v>8</v>
      </c>
      <c r="I35" s="43">
        <v>8</v>
      </c>
      <c r="J35" s="95"/>
      <c r="K35" s="89">
        <f ca="1">OFFSET(Очки!$A$2,F35,D35+OFFSET(Очки!$A$18,0,$C$41-1)-1)</f>
        <v>0.5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OFFSET(Очки!$A$2,I35,G35+OFFSET(Очки!$A$18,0,$C$41-1)-1)</f>
        <v>0.5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1</v>
      </c>
    </row>
    <row r="36" spans="1:19" ht="16.5" thickBot="1">
      <c r="A36" s="31">
        <f ca="1">RANK(S36,S$6:OFFSET(S$6,0,0,COUNTA(B$6:B$40)))</f>
        <v>31</v>
      </c>
      <c r="B36" s="107" t="s">
        <v>152</v>
      </c>
      <c r="C36" s="33"/>
      <c r="D36" s="42">
        <v>3</v>
      </c>
      <c r="E36" s="43">
        <v>9</v>
      </c>
      <c r="F36" s="44">
        <v>9</v>
      </c>
      <c r="G36" s="45">
        <v>3</v>
      </c>
      <c r="H36" s="46">
        <v>9</v>
      </c>
      <c r="I36" s="43">
        <v>9</v>
      </c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OFFSET(Очки!$A$2,I36,G36+OFFSET(Очки!$A$18,0,$C$41-1)-1)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</v>
      </c>
    </row>
    <row r="37" spans="1:19" ht="15.75">
      <c r="A37" s="31">
        <f ca="1">RANK(S37,S$6:OFFSET(S$6,0,0,COUNTA(B$6:B$40)))</f>
        <v>32</v>
      </c>
      <c r="B37" s="107" t="s">
        <v>153</v>
      </c>
      <c r="C37" s="33"/>
      <c r="D37" s="42">
        <v>3</v>
      </c>
      <c r="E37" s="43">
        <v>10</v>
      </c>
      <c r="F37" s="44">
        <v>10</v>
      </c>
      <c r="G37" s="45">
        <v>3</v>
      </c>
      <c r="H37" s="46">
        <v>10</v>
      </c>
      <c r="I37" s="43">
        <v>10</v>
      </c>
      <c r="J37" s="95"/>
      <c r="K37" s="89">
        <f ca="1">OFFSET(Очки!$A$2,F37,D37+OFFSET(Очки!$A$18,0,$C$41-1)-1)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OFFSET(Очки!$A$2,I37,G37+OFFSET(Очки!$A$18,0,$C$41-1)-1)</f>
        <v>0</v>
      </c>
      <c r="P37" s="39">
        <f ca="1">IF(I37&lt;H37,OFFSET(Очки!$A$20,2+H37-I37,IF(G37=1,13-H37,10+G37)),0)</f>
        <v>0</v>
      </c>
      <c r="Q37" s="39"/>
      <c r="R37" s="90">
        <v>-3</v>
      </c>
      <c r="S37" s="102">
        <f t="shared" ca="1" si="0"/>
        <v>-3</v>
      </c>
    </row>
    <row r="38" spans="1:19" ht="15.75" hidden="1">
      <c r="A38" s="40">
        <f ca="1">RANK(S38,S$6:OFFSET(S$6,0,0,COUNTA(B$6:B$40)))</f>
        <v>31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ref="S38:S40" ca="1" si="1">SUM(J38:R38)</f>
        <v>0</v>
      </c>
    </row>
    <row r="39" spans="1:19" ht="15.75" hidden="1">
      <c r="A39" s="40">
        <f ca="1">RANK(S39,S$6:OFFSET(S$6,0,0,COUNTA(B$6:B$40)))</f>
        <v>31</v>
      </c>
      <c r="B39" s="47"/>
      <c r="C39" s="33" t="s">
        <v>43</v>
      </c>
      <c r="D39" s="49"/>
      <c r="E39" s="50"/>
      <c r="F39" s="51"/>
      <c r="G39" s="45"/>
      <c r="H39" s="52"/>
      <c r="I39" s="50"/>
      <c r="J39" s="95"/>
      <c r="K39" s="89">
        <f ca="1">OFFSET(Очки!$A$2,F39,D39+OFFSET(Очки!$A$18,0,$C$41-1)-1)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OFFSET(Очки!$A$2,I39,G39+OFFSET(Очки!$A$18,0,$C$41-1)-1)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</row>
    <row r="40" spans="1:19" ht="16.5" hidden="1" thickBot="1">
      <c r="A40" s="40">
        <f ca="1">RANK(S40,S$6:OFFSET(S$6,0,0,COUNTA(B$6:B$40)))</f>
        <v>31</v>
      </c>
      <c r="B40" s="53"/>
      <c r="C40" s="54" t="s">
        <v>43</v>
      </c>
      <c r="D40" s="55"/>
      <c r="E40" s="56"/>
      <c r="F40" s="57"/>
      <c r="G40" s="58"/>
      <c r="H40" s="59"/>
      <c r="I40" s="56"/>
      <c r="J40" s="96"/>
      <c r="K40" s="55">
        <f ca="1">OFFSET(Очки!$A$2,F40,D40+OFFSET(Очки!$A$18,0,$C$41-1)-1)</f>
        <v>0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0</v>
      </c>
      <c r="P40" s="59">
        <f ca="1">IF(I40&lt;H40,OFFSET(Очки!$A$20,2+H40-I40,IF(G40=1,13-H40,10+G40)),0)</f>
        <v>0</v>
      </c>
      <c r="Q40" s="59"/>
      <c r="R40" s="57"/>
      <c r="S40" s="103">
        <f t="shared" ca="1" si="1"/>
        <v>0</v>
      </c>
    </row>
    <row r="41" spans="1:19" ht="15.75">
      <c r="A41" s="60"/>
      <c r="B41" s="61" t="s">
        <v>44</v>
      </c>
      <c r="C41" s="61">
        <f>COUNTA(B6:B40)</f>
        <v>32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A6:S37">
    <sortCondition descending="1" ref="S6:S37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40">
    <cfRule type="expression" dxfId="2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1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zoomScale="80" zoomScaleNormal="80" workbookViewId="0">
      <selection activeCell="P19" sqref="P19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3" t="s">
        <v>157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ht="15.75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ht="15" customHeight="1" thickBot="1">
      <c r="A3" s="154" t="s">
        <v>30</v>
      </c>
      <c r="B3" s="155" t="s">
        <v>31</v>
      </c>
      <c r="C3" s="30"/>
      <c r="D3" s="155">
        <v>1</v>
      </c>
      <c r="E3" s="155"/>
      <c r="F3" s="155"/>
      <c r="G3" s="156">
        <v>2</v>
      </c>
      <c r="H3" s="156"/>
      <c r="I3" s="156"/>
      <c r="J3" s="157" t="s">
        <v>32</v>
      </c>
      <c r="K3" s="157"/>
      <c r="L3" s="157"/>
      <c r="M3" s="157"/>
      <c r="N3" s="157"/>
      <c r="O3" s="157"/>
      <c r="P3" s="157"/>
      <c r="Q3" s="157"/>
      <c r="R3" s="157"/>
      <c r="S3" s="158" t="s">
        <v>33</v>
      </c>
    </row>
    <row r="4" spans="1:19" ht="15" customHeight="1" thickBot="1">
      <c r="A4" s="154"/>
      <c r="B4" s="155"/>
      <c r="C4" s="159" t="s">
        <v>34</v>
      </c>
      <c r="D4" s="161" t="s">
        <v>35</v>
      </c>
      <c r="E4" s="163" t="s">
        <v>36</v>
      </c>
      <c r="F4" s="165" t="s">
        <v>37</v>
      </c>
      <c r="G4" s="167" t="s">
        <v>35</v>
      </c>
      <c r="H4" s="169" t="s">
        <v>36</v>
      </c>
      <c r="I4" s="171" t="s">
        <v>37</v>
      </c>
      <c r="J4" s="173" t="s">
        <v>38</v>
      </c>
      <c r="K4" s="152">
        <v>1</v>
      </c>
      <c r="L4" s="152"/>
      <c r="M4" s="152"/>
      <c r="N4" s="152"/>
      <c r="O4" s="152">
        <v>2</v>
      </c>
      <c r="P4" s="152"/>
      <c r="Q4" s="152"/>
      <c r="R4" s="152"/>
      <c r="S4" s="158"/>
    </row>
    <row r="5" spans="1:19" ht="42" customHeight="1" thickBot="1">
      <c r="A5" s="154"/>
      <c r="B5" s="156"/>
      <c r="C5" s="160"/>
      <c r="D5" s="162"/>
      <c r="E5" s="164"/>
      <c r="F5" s="166"/>
      <c r="G5" s="168"/>
      <c r="H5" s="170"/>
      <c r="I5" s="172"/>
      <c r="J5" s="17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58"/>
    </row>
    <row r="6" spans="1:19" ht="15.75" hidden="1">
      <c r="A6" s="31">
        <f ca="1">RANK(S6,S$6:OFFSET(S$6,0,0,COUNTA(B$6:B$40)))</f>
        <v>1</v>
      </c>
      <c r="B6" s="131" t="s">
        <v>164</v>
      </c>
      <c r="C6" s="100"/>
      <c r="D6" s="34">
        <v>1</v>
      </c>
      <c r="E6" s="35">
        <v>12</v>
      </c>
      <c r="F6" s="36">
        <v>3</v>
      </c>
      <c r="G6" s="37">
        <v>1</v>
      </c>
      <c r="H6" s="38">
        <v>11</v>
      </c>
      <c r="I6" s="35">
        <v>6</v>
      </c>
      <c r="J6" s="94">
        <v>2.5</v>
      </c>
      <c r="K6" s="86">
        <f ca="1">OFFSET(Очки!$A$2,F6,D6+OFFSET(Очки!$A$18,0,$C$41-1)-1)</f>
        <v>15</v>
      </c>
      <c r="L6" s="87">
        <f ca="1">IF(F6&lt;E6,OFFSET(Очки!$A$20,2+E6-F6,IF(D6=1,13-E6,10+D6)),0)</f>
        <v>10.000000000000002</v>
      </c>
      <c r="M6" s="87">
        <v>2</v>
      </c>
      <c r="N6" s="91"/>
      <c r="O6" s="86">
        <f ca="1">OFFSET(Очки!$A$2,I6,G6+OFFSET(Очки!$A$18,0,$C$41-1)-1)</f>
        <v>12.5</v>
      </c>
      <c r="P6" s="87">
        <f ca="1">IF(I6&lt;H6,OFFSET(Очки!$A$20,2+H6-I6,IF(G6=1,13-H6,10+G6)),0)</f>
        <v>6</v>
      </c>
      <c r="Q6" s="87">
        <v>1.5</v>
      </c>
      <c r="R6" s="88"/>
      <c r="S6" s="101">
        <f t="shared" ref="S6:S40" ca="1" si="0">SUM(J6:R6)</f>
        <v>49.5</v>
      </c>
    </row>
    <row r="7" spans="1:19" ht="15.75" hidden="1">
      <c r="A7" s="40">
        <f ca="1">RANK(S7,S$6:OFFSET(S$6,0,0,COUNTA(B$6:B$40)))</f>
        <v>2</v>
      </c>
      <c r="B7" s="47" t="s">
        <v>166</v>
      </c>
      <c r="C7" s="33">
        <v>7.5</v>
      </c>
      <c r="D7" s="42">
        <v>1</v>
      </c>
      <c r="E7" s="43">
        <v>6</v>
      </c>
      <c r="F7" s="44">
        <v>2</v>
      </c>
      <c r="G7" s="45">
        <v>1</v>
      </c>
      <c r="H7" s="46">
        <v>9</v>
      </c>
      <c r="I7" s="43">
        <v>5</v>
      </c>
      <c r="J7" s="95"/>
      <c r="K7" s="89">
        <f ca="1">OFFSET(Очки!$A$2,F7,D7+OFFSET(Очки!$A$18,0,$C$41-1)-1)</f>
        <v>16</v>
      </c>
      <c r="L7" s="39">
        <f ca="1">IF(F7&lt;E7,OFFSET(Очки!$A$20,2+E7-F7,IF(D7=1,13-E7,10+D7)),0)</f>
        <v>3.4000000000000004</v>
      </c>
      <c r="M7" s="39">
        <v>1</v>
      </c>
      <c r="N7" s="92"/>
      <c r="O7" s="89">
        <f ca="1">OFFSET(Очки!$A$2,I7,G7+OFFSET(Очки!$A$18,0,$C$41-1)-1)</f>
        <v>13</v>
      </c>
      <c r="P7" s="39">
        <f ca="1">IF(I7&lt;H7,OFFSET(Очки!$A$20,2+H7-I7,IF(G7=1,13-H7,10+G7)),0)</f>
        <v>4.5</v>
      </c>
      <c r="Q7" s="39">
        <v>1</v>
      </c>
      <c r="R7" s="90"/>
      <c r="S7" s="102">
        <f t="shared" ca="1" si="0"/>
        <v>38.9</v>
      </c>
    </row>
    <row r="8" spans="1:19" ht="15.75" hidden="1">
      <c r="A8" s="40">
        <f ca="1">RANK(S8,S$6:OFFSET(S$6,0,0,COUNTA(B$6:B$40)))</f>
        <v>3</v>
      </c>
      <c r="B8" s="47" t="s">
        <v>165</v>
      </c>
      <c r="C8" s="33"/>
      <c r="D8" s="42">
        <v>1</v>
      </c>
      <c r="E8" s="43">
        <v>4</v>
      </c>
      <c r="F8" s="44">
        <v>1</v>
      </c>
      <c r="G8" s="45">
        <v>1</v>
      </c>
      <c r="H8" s="46">
        <v>2</v>
      </c>
      <c r="I8" s="43">
        <v>2</v>
      </c>
      <c r="J8" s="95"/>
      <c r="K8" s="89">
        <f ca="1">OFFSET(Очки!$A$2,F8,D8+OFFSET(Очки!$A$18,0,$C$41-1)-1)</f>
        <v>17</v>
      </c>
      <c r="L8" s="39">
        <f ca="1">IF(F8&lt;E8,OFFSET(Очки!$A$20,2+E8-F8,IF(D8=1,13-E8,10+D8)),0)</f>
        <v>2.2000000000000002</v>
      </c>
      <c r="M8" s="39"/>
      <c r="N8" s="92">
        <v>-4</v>
      </c>
      <c r="O8" s="89">
        <f ca="1">OFFSET(Очки!$A$2,I8,G8+OFFSET(Очки!$A$18,0,$C$41-1)-1)</f>
        <v>16</v>
      </c>
      <c r="P8" s="39">
        <f ca="1">IF(I8&lt;H8,OFFSET(Очки!$A$20,2+H8-I8,IF(G8=1,13-H8,10+G8)),0)</f>
        <v>0</v>
      </c>
      <c r="Q8" s="39"/>
      <c r="R8" s="90"/>
      <c r="S8" s="102">
        <f t="shared" ca="1" si="0"/>
        <v>31.2</v>
      </c>
    </row>
    <row r="9" spans="1:19" ht="15.75">
      <c r="A9" s="40">
        <v>1</v>
      </c>
      <c r="B9" s="47" t="s">
        <v>82</v>
      </c>
      <c r="C9" s="33">
        <v>7.5</v>
      </c>
      <c r="D9" s="42">
        <v>2</v>
      </c>
      <c r="E9" s="43">
        <v>3</v>
      </c>
      <c r="F9" s="44">
        <v>1</v>
      </c>
      <c r="G9" s="45">
        <v>2</v>
      </c>
      <c r="H9" s="46">
        <v>10</v>
      </c>
      <c r="I9" s="43">
        <v>3</v>
      </c>
      <c r="J9" s="95"/>
      <c r="K9" s="89">
        <f ca="1">OFFSET(Очки!$A$2,F9,D9+OFFSET(Очки!$A$18,0,$C$41-1)-1)</f>
        <v>11.5</v>
      </c>
      <c r="L9" s="39">
        <f ca="1">IF(F9&lt;E9,OFFSET(Очки!$A$20,2+E9-F9,IF(D9=1,13-E9,10+D9)),0)</f>
        <v>1.4</v>
      </c>
      <c r="M9" s="39"/>
      <c r="N9" s="92"/>
      <c r="O9" s="89">
        <f ca="1">OFFSET(Очки!$A$2,I9,G9+OFFSET(Очки!$A$18,0,$C$41-1)-1)</f>
        <v>9.5</v>
      </c>
      <c r="P9" s="39">
        <f ca="1">IF(I9&lt;H9,OFFSET(Очки!$A$20,2+H9-I9,IF(G9=1,13-H9,10+G9)),0)</f>
        <v>4.9000000000000004</v>
      </c>
      <c r="Q9" s="39"/>
      <c r="R9" s="90"/>
      <c r="S9" s="102">
        <f ca="1">SUM(J9:R9)</f>
        <v>27.299999999999997</v>
      </c>
    </row>
    <row r="10" spans="1:19" ht="15.75">
      <c r="A10" s="40">
        <v>2</v>
      </c>
      <c r="B10" s="47" t="s">
        <v>135</v>
      </c>
      <c r="C10" s="33" t="s">
        <v>43</v>
      </c>
      <c r="D10" s="42">
        <v>1</v>
      </c>
      <c r="E10" s="43">
        <v>5</v>
      </c>
      <c r="F10" s="44">
        <v>5</v>
      </c>
      <c r="G10" s="45">
        <v>1</v>
      </c>
      <c r="H10" s="46">
        <v>10</v>
      </c>
      <c r="I10" s="43">
        <v>9</v>
      </c>
      <c r="J10" s="95"/>
      <c r="K10" s="89">
        <f ca="1">OFFSET(Очки!$A$2,F10,D10+OFFSET(Очки!$A$18,0,$C$41-1)-1)</f>
        <v>13</v>
      </c>
      <c r="L10" s="39">
        <f ca="1">IF(F10&lt;E10,OFFSET(Очки!$A$20,2+E10-F10,IF(D10=1,13-E10,10+D10)),0)</f>
        <v>0</v>
      </c>
      <c r="M10" s="39">
        <v>1.5</v>
      </c>
      <c r="N10" s="92"/>
      <c r="O10" s="89">
        <f ca="1">OFFSET(Очки!$A$2,I10,G10+OFFSET(Очки!$A$18,0,$C$41-1)-1)</f>
        <v>11</v>
      </c>
      <c r="P10" s="39">
        <f ca="1">IF(I10&lt;H10,OFFSET(Очки!$A$20,2+H10-I10,IF(G10=1,13-H10,10+G10)),0)</f>
        <v>1.2</v>
      </c>
      <c r="Q10" s="39"/>
      <c r="R10" s="90"/>
      <c r="S10" s="102">
        <f ca="1">SUM(J10:R10)</f>
        <v>26.7</v>
      </c>
    </row>
    <row r="11" spans="1:19" ht="15.75">
      <c r="A11" s="40">
        <v>3</v>
      </c>
      <c r="B11" s="47" t="s">
        <v>88</v>
      </c>
      <c r="C11" s="33" t="s">
        <v>43</v>
      </c>
      <c r="D11" s="42">
        <v>2</v>
      </c>
      <c r="E11" s="43">
        <v>6</v>
      </c>
      <c r="F11" s="44">
        <v>3</v>
      </c>
      <c r="G11" s="45">
        <v>1</v>
      </c>
      <c r="H11" s="46">
        <v>5</v>
      </c>
      <c r="I11" s="43">
        <v>4</v>
      </c>
      <c r="J11" s="95"/>
      <c r="K11" s="89">
        <f ca="1">OFFSET(Очки!$A$2,F11,D11+OFFSET(Очки!$A$18,0,$C$41-1)-1)</f>
        <v>9.5</v>
      </c>
      <c r="L11" s="39">
        <f ca="1">IF(F11&lt;E11,OFFSET(Очки!$A$20,2+E11-F11,IF(D11=1,13-E11,10+D11)),0)</f>
        <v>2.1</v>
      </c>
      <c r="M11" s="39"/>
      <c r="N11" s="92"/>
      <c r="O11" s="89">
        <f ca="1">OFFSET(Очки!$A$2,I11,G11+OFFSET(Очки!$A$18,0,$C$41-1)-1)</f>
        <v>14</v>
      </c>
      <c r="P11" s="39">
        <f ca="1">IF(I11&lt;H11,OFFSET(Очки!$A$20,2+H11-I11,IF(G11=1,13-H11,10+G11)),0)</f>
        <v>0.9</v>
      </c>
      <c r="Q11" s="39"/>
      <c r="R11" s="90"/>
      <c r="S11" s="102">
        <f ca="1">SUM(J11:R11)</f>
        <v>26.5</v>
      </c>
    </row>
    <row r="12" spans="1:19" ht="15.75" hidden="1">
      <c r="A12" s="40">
        <f ca="1">RANK(S12,S$6:OFFSET(S$6,0,0,COUNTA(B$6:B$40)))</f>
        <v>4</v>
      </c>
      <c r="B12" s="47" t="s">
        <v>167</v>
      </c>
      <c r="C12" s="33" t="s">
        <v>43</v>
      </c>
      <c r="D12" s="42">
        <v>1</v>
      </c>
      <c r="E12" s="43">
        <v>11</v>
      </c>
      <c r="F12" s="44">
        <v>4</v>
      </c>
      <c r="G12" s="45">
        <v>1</v>
      </c>
      <c r="H12" s="46">
        <v>12</v>
      </c>
      <c r="I12" s="43">
        <v>12</v>
      </c>
      <c r="J12" s="95">
        <v>2</v>
      </c>
      <c r="K12" s="89">
        <f ca="1">OFFSET(Очки!$A$2,F12,D12+OFFSET(Очки!$A$18,0,$C$41-1)-1)</f>
        <v>14</v>
      </c>
      <c r="L12" s="39">
        <f ca="1">IF(F12&lt;E12,OFFSET(Очки!$A$20,2+E12-F12,IF(D12=1,13-E12,10+D12)),0)</f>
        <v>7.9</v>
      </c>
      <c r="M12" s="39">
        <v>2.5</v>
      </c>
      <c r="N12" s="92"/>
      <c r="O12" s="89">
        <f ca="1">OFFSET(Очки!$A$2,I12,G12+OFFSET(Очки!$A$18,0,$C$41-1)-1)</f>
        <v>0</v>
      </c>
      <c r="P12" s="39">
        <f ca="1">IF(I12&lt;H12,OFFSET(Очки!$A$20,2+H12-I12,IF(G12=1,13-H12,10+G12)),0)</f>
        <v>0</v>
      </c>
      <c r="Q12" s="39">
        <v>2.5</v>
      </c>
      <c r="R12" s="90"/>
      <c r="S12" s="102">
        <f ca="1">SUM(J12:R12)</f>
        <v>28.9</v>
      </c>
    </row>
    <row r="13" spans="1:19" ht="15.75">
      <c r="A13" s="40">
        <v>4</v>
      </c>
      <c r="B13" s="48" t="s">
        <v>54</v>
      </c>
      <c r="C13" s="33" t="s">
        <v>43</v>
      </c>
      <c r="D13" s="42">
        <v>2</v>
      </c>
      <c r="E13" s="43">
        <v>11</v>
      </c>
      <c r="F13" s="44">
        <v>7</v>
      </c>
      <c r="G13" s="45">
        <v>1</v>
      </c>
      <c r="H13" s="46">
        <v>1</v>
      </c>
      <c r="I13" s="43">
        <v>1</v>
      </c>
      <c r="J13" s="95"/>
      <c r="K13" s="89">
        <f ca="1">OFFSET(Очки!$A$2,F13,D13+OFFSET(Очки!$A$18,0,$C$41-1)-1)</f>
        <v>6.5</v>
      </c>
      <c r="L13" s="39">
        <f ca="1">IF(F13&lt;E13,OFFSET(Очки!$A$20,2+E13-F13,IF(D13=1,13-E13,10+D13)),0)</f>
        <v>2.8</v>
      </c>
      <c r="M13" s="39"/>
      <c r="N13" s="92"/>
      <c r="O13" s="89">
        <f ca="1">OFFSET(Очки!$A$2,I13,G13+OFFSET(Очки!$A$18,0,$C$41-1)-1)</f>
        <v>17</v>
      </c>
      <c r="P13" s="39">
        <f ca="1">IF(I13&lt;H13,OFFSET(Очки!$A$20,2+H13-I13,IF(G13=1,13-H13,10+G13)),0)</f>
        <v>0</v>
      </c>
      <c r="Q13" s="39"/>
      <c r="R13" s="90"/>
      <c r="S13" s="102">
        <f ca="1">SUM(J13:R13)</f>
        <v>26.3</v>
      </c>
    </row>
    <row r="14" spans="1:19" ht="15.75">
      <c r="A14" s="40">
        <v>5</v>
      </c>
      <c r="B14" s="47" t="s">
        <v>94</v>
      </c>
      <c r="C14" s="33"/>
      <c r="D14" s="42">
        <v>1</v>
      </c>
      <c r="E14" s="43">
        <v>10</v>
      </c>
      <c r="F14" s="44">
        <v>6</v>
      </c>
      <c r="G14" s="45">
        <v>2</v>
      </c>
      <c r="H14" s="46">
        <v>11</v>
      </c>
      <c r="I14" s="43">
        <v>11</v>
      </c>
      <c r="J14" s="95">
        <v>1.5</v>
      </c>
      <c r="K14" s="89">
        <f ca="1">OFFSET(Очки!$A$2,F14,D14+OFFSET(Очки!$A$18,0,$C$41-1)-1)</f>
        <v>12.5</v>
      </c>
      <c r="L14" s="39">
        <f ca="1">IF(F14&lt;E14,OFFSET(Очки!$A$20,2+E14-F14,IF(D14=1,13-E14,10+D14)),0)</f>
        <v>4.6999999999999993</v>
      </c>
      <c r="M14" s="39"/>
      <c r="N14" s="92"/>
      <c r="O14" s="89">
        <f ca="1">OFFSET(Очки!$A$2,I14,G14+OFFSET(Очки!$A$18,0,$C$41-1)-1)</f>
        <v>4.5</v>
      </c>
      <c r="P14" s="39">
        <f ca="1">IF(I14&lt;H14,OFFSET(Очки!$A$20,2+H14-I14,IF(G14=1,13-H14,10+G14)),0)</f>
        <v>0</v>
      </c>
      <c r="Q14" s="39">
        <v>2</v>
      </c>
      <c r="R14" s="90"/>
      <c r="S14" s="102">
        <f ca="1">SUM(J14:R14)</f>
        <v>25.2</v>
      </c>
    </row>
    <row r="15" spans="1:19" ht="15.75">
      <c r="A15" s="40">
        <v>6</v>
      </c>
      <c r="B15" s="47" t="s">
        <v>89</v>
      </c>
      <c r="C15" s="33">
        <v>10</v>
      </c>
      <c r="D15" s="42">
        <v>1</v>
      </c>
      <c r="E15" s="43">
        <v>7</v>
      </c>
      <c r="F15" s="44">
        <v>8</v>
      </c>
      <c r="G15" s="45">
        <v>1</v>
      </c>
      <c r="H15" s="46">
        <v>4</v>
      </c>
      <c r="I15" s="43">
        <v>9</v>
      </c>
      <c r="J15" s="95"/>
      <c r="K15" s="89">
        <f ca="1">OFFSET(Очки!$A$2,F15,D15+OFFSET(Очки!$A$18,0,$C$41-1)-1)</f>
        <v>11.5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OFFSET(Очки!$A$2,I15,G15+OFFSET(Очки!$A$18,0,$C$41-1)-1)</f>
        <v>11</v>
      </c>
      <c r="P15" s="39">
        <f ca="1">IF(I15&lt;H15,OFFSET(Очки!$A$20,2+H15-I15,IF(G15=1,13-H15,10+G15)),0)</f>
        <v>0</v>
      </c>
      <c r="Q15" s="39"/>
      <c r="R15" s="90"/>
      <c r="S15" s="102">
        <f ca="1">SUM(J15:R15)</f>
        <v>22.5</v>
      </c>
    </row>
    <row r="16" spans="1:19" ht="15.75">
      <c r="A16" s="40">
        <v>7</v>
      </c>
      <c r="B16" s="32" t="s">
        <v>91</v>
      </c>
      <c r="C16" s="33" t="s">
        <v>43</v>
      </c>
      <c r="D16" s="42">
        <v>1</v>
      </c>
      <c r="E16" s="43">
        <v>3</v>
      </c>
      <c r="F16" s="44">
        <v>9</v>
      </c>
      <c r="G16" s="45">
        <v>2</v>
      </c>
      <c r="H16" s="46">
        <v>3</v>
      </c>
      <c r="I16" s="43">
        <v>2</v>
      </c>
      <c r="J16" s="95"/>
      <c r="K16" s="89">
        <f ca="1">OFFSET(Очки!$A$2,F16,D16+OFFSET(Очки!$A$18,0,$C$41-1)-1)</f>
        <v>11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OFFSET(Очки!$A$2,I16,G16+OFFSET(Очки!$A$18,0,$C$41-1)-1)</f>
        <v>10.5</v>
      </c>
      <c r="P16" s="39">
        <f ca="1">IF(I16&lt;H16,OFFSET(Очки!$A$20,2+H16-I16,IF(G16=1,13-H16,10+G16)),0)</f>
        <v>0.7</v>
      </c>
      <c r="Q16" s="39"/>
      <c r="R16" s="90"/>
      <c r="S16" s="102">
        <f ca="1">SUM(J16:R16)</f>
        <v>22.2</v>
      </c>
    </row>
    <row r="17" spans="1:19" ht="15.75">
      <c r="A17" s="40">
        <v>8</v>
      </c>
      <c r="B17" s="47" t="s">
        <v>61</v>
      </c>
      <c r="C17" s="33" t="s">
        <v>43</v>
      </c>
      <c r="D17" s="42">
        <v>2</v>
      </c>
      <c r="E17" s="43">
        <v>10</v>
      </c>
      <c r="F17" s="44">
        <v>5</v>
      </c>
      <c r="G17" s="45">
        <v>1</v>
      </c>
      <c r="H17" s="46">
        <v>3</v>
      </c>
      <c r="I17" s="43">
        <v>3</v>
      </c>
      <c r="J17" s="95"/>
      <c r="K17" s="89">
        <f ca="1">OFFSET(Очки!$A$2,F17,D17+OFFSET(Очки!$A$18,0,$C$41-1)-1)</f>
        <v>7.5</v>
      </c>
      <c r="L17" s="39">
        <f ca="1">IF(F17&lt;E17,OFFSET(Очки!$A$20,2+E17-F17,IF(D17=1,13-E17,10+D17)),0)</f>
        <v>3.5</v>
      </c>
      <c r="M17" s="39"/>
      <c r="N17" s="92">
        <v>-4</v>
      </c>
      <c r="O17" s="89">
        <f ca="1">OFFSET(Очки!$A$2,I17,G17+OFFSET(Очки!$A$18,0,$C$41-1)-1)</f>
        <v>15</v>
      </c>
      <c r="P17" s="39">
        <f ca="1">IF(I17&lt;H17,OFFSET(Очки!$A$20,2+H17-I17,IF(G17=1,13-H17,10+G17)),0)</f>
        <v>0</v>
      </c>
      <c r="Q17" s="39"/>
      <c r="R17" s="90"/>
      <c r="S17" s="102">
        <f ca="1">SUM(J17:R17)</f>
        <v>22</v>
      </c>
    </row>
    <row r="18" spans="1:19" ht="15.75">
      <c r="A18" s="40">
        <v>9</v>
      </c>
      <c r="B18" s="47" t="s">
        <v>136</v>
      </c>
      <c r="C18" s="33">
        <v>15</v>
      </c>
      <c r="D18" s="42">
        <v>1</v>
      </c>
      <c r="E18" s="43">
        <v>8</v>
      </c>
      <c r="F18" s="44">
        <v>7</v>
      </c>
      <c r="G18" s="45">
        <v>1</v>
      </c>
      <c r="H18" s="46">
        <v>6</v>
      </c>
      <c r="I18" s="43">
        <v>10</v>
      </c>
      <c r="J18" s="95">
        <v>0.5</v>
      </c>
      <c r="K18" s="89">
        <f ca="1">OFFSET(Очки!$A$2,F18,D18+OFFSET(Очки!$A$18,0,$C$41-1)-1)</f>
        <v>12</v>
      </c>
      <c r="L18" s="39">
        <f ca="1">IF(F18&lt;E18,OFFSET(Очки!$A$20,2+E18-F18,IF(D18=1,13-E18,10+D18)),0)</f>
        <v>1.2</v>
      </c>
      <c r="M18" s="39"/>
      <c r="N18" s="92"/>
      <c r="O18" s="89">
        <f ca="1">OFFSET(Очки!$A$2,I18,G18+OFFSET(Очки!$A$18,0,$C$41-1)-1)</f>
        <v>10.5</v>
      </c>
      <c r="P18" s="39">
        <f ca="1">IF(I18&lt;H18,OFFSET(Очки!$A$20,2+H18-I18,IF(G18=1,13-H18,10+G18)),0)</f>
        <v>0</v>
      </c>
      <c r="Q18" s="39"/>
      <c r="R18" s="90">
        <v>-3</v>
      </c>
      <c r="S18" s="102">
        <f ca="1">SUM(J18:R18)</f>
        <v>21.2</v>
      </c>
    </row>
    <row r="19" spans="1:19" ht="15.75">
      <c r="A19" s="40">
        <v>10</v>
      </c>
      <c r="B19" s="47" t="s">
        <v>97</v>
      </c>
      <c r="C19" s="33" t="s">
        <v>43</v>
      </c>
      <c r="D19" s="42">
        <v>3</v>
      </c>
      <c r="E19" s="43">
        <v>7</v>
      </c>
      <c r="F19" s="44">
        <v>1</v>
      </c>
      <c r="G19" s="45">
        <v>1</v>
      </c>
      <c r="H19" s="46">
        <v>7</v>
      </c>
      <c r="I19" s="43">
        <v>8</v>
      </c>
      <c r="J19" s="95"/>
      <c r="K19" s="89">
        <f ca="1">OFFSET(Очки!$A$2,F19,D19+OFFSET(Очки!$A$18,0,$C$41-1)-1)</f>
        <v>6</v>
      </c>
      <c r="L19" s="39">
        <f ca="1">IF(F19&lt;E19,OFFSET(Очки!$A$20,2+E19-F19,IF(D19=1,13-E19,10+D19)),0)</f>
        <v>3</v>
      </c>
      <c r="M19" s="39"/>
      <c r="N19" s="92"/>
      <c r="O19" s="89">
        <f ca="1">OFFSET(Очки!$A$2,I19,G19+OFFSET(Очки!$A$18,0,$C$41-1)-1)</f>
        <v>11.5</v>
      </c>
      <c r="P19" s="39">
        <f ca="1">IF(I19&lt;H19,OFFSET(Очки!$A$20,2+H19-I19,IF(G19=1,13-H19,10+G19)),0)</f>
        <v>0</v>
      </c>
      <c r="Q19" s="39"/>
      <c r="R19" s="90"/>
      <c r="S19" s="102">
        <f ca="1">SUM(J19:R19)</f>
        <v>20.5</v>
      </c>
    </row>
    <row r="20" spans="1:19" ht="15.75">
      <c r="A20" s="40">
        <v>11</v>
      </c>
      <c r="B20" s="47" t="s">
        <v>119</v>
      </c>
      <c r="C20" s="33">
        <v>20</v>
      </c>
      <c r="D20" s="42">
        <v>2</v>
      </c>
      <c r="E20" s="43">
        <v>1</v>
      </c>
      <c r="F20" s="44">
        <v>2</v>
      </c>
      <c r="G20" s="45">
        <v>2</v>
      </c>
      <c r="H20" s="46">
        <v>1</v>
      </c>
      <c r="I20" s="43">
        <v>5</v>
      </c>
      <c r="J20" s="95"/>
      <c r="K20" s="89">
        <f ca="1">OFFSET(Очки!$A$2,F20,D20+OFFSET(Очки!$A$18,0,$C$41-1)-1)</f>
        <v>10.5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OFFSET(Очки!$A$2,I20,G20+OFFSET(Очки!$A$18,0,$C$41-1)-1)</f>
        <v>7.5</v>
      </c>
      <c r="P20" s="39">
        <f ca="1">IF(I20&lt;H20,OFFSET(Очки!$A$20,2+H20-I20,IF(G20=1,13-H20,10+G20)),0)</f>
        <v>0</v>
      </c>
      <c r="Q20" s="39"/>
      <c r="R20" s="90"/>
      <c r="S20" s="102">
        <f ca="1">SUM(J20:R20)</f>
        <v>18</v>
      </c>
    </row>
    <row r="21" spans="1:19" ht="15.75">
      <c r="A21" s="40">
        <v>12</v>
      </c>
      <c r="B21" s="47" t="s">
        <v>101</v>
      </c>
      <c r="C21" s="33">
        <v>20</v>
      </c>
      <c r="D21" s="42">
        <v>2</v>
      </c>
      <c r="E21" s="43">
        <v>4</v>
      </c>
      <c r="F21" s="44">
        <v>4</v>
      </c>
      <c r="G21" s="45">
        <v>2</v>
      </c>
      <c r="H21" s="46">
        <v>8</v>
      </c>
      <c r="I21" s="43">
        <v>6</v>
      </c>
      <c r="J21" s="95"/>
      <c r="K21" s="89">
        <f ca="1">OFFSET(Очки!$A$2,F21,D21+OFFSET(Очки!$A$18,0,$C$41-1)-1)</f>
        <v>8.5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OFFSET(Очки!$A$2,I21,G21+OFFSET(Очки!$A$18,0,$C$41-1)-1)</f>
        <v>7</v>
      </c>
      <c r="P21" s="39">
        <f ca="1">IF(I21&lt;H21,OFFSET(Очки!$A$20,2+H21-I21,IF(G21=1,13-H21,10+G21)),0)</f>
        <v>1.4</v>
      </c>
      <c r="Q21" s="39"/>
      <c r="R21" s="90"/>
      <c r="S21" s="102">
        <f ca="1">SUM(J21:R21)</f>
        <v>16.899999999999999</v>
      </c>
    </row>
    <row r="22" spans="1:19" ht="15.75">
      <c r="A22" s="40">
        <v>13</v>
      </c>
      <c r="B22" s="47" t="s">
        <v>145</v>
      </c>
      <c r="C22" s="33" t="s">
        <v>43</v>
      </c>
      <c r="D22" s="42">
        <v>1</v>
      </c>
      <c r="E22" s="43">
        <v>1</v>
      </c>
      <c r="F22" s="44">
        <v>10</v>
      </c>
      <c r="G22" s="45">
        <v>2</v>
      </c>
      <c r="H22" s="46">
        <v>6</v>
      </c>
      <c r="I22" s="43">
        <v>9</v>
      </c>
      <c r="J22" s="95"/>
      <c r="K22" s="89">
        <f ca="1">OFFSET(Очки!$A$2,F22,D22+OFFSET(Очки!$A$18,0,$C$41-1)-1)</f>
        <v>10.5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OFFSET(Очки!$A$2,I22,G22+OFFSET(Очки!$A$18,0,$C$41-1)-1)</f>
        <v>5.5</v>
      </c>
      <c r="P22" s="39">
        <f ca="1">IF(I22&lt;H22,OFFSET(Очки!$A$20,2+H22-I22,IF(G22=1,13-H22,10+G22)),0)</f>
        <v>0</v>
      </c>
      <c r="Q22" s="39"/>
      <c r="R22" s="90"/>
      <c r="S22" s="102">
        <f ca="1">SUM(J22:R22)</f>
        <v>16</v>
      </c>
    </row>
    <row r="23" spans="1:19" ht="15.75">
      <c r="A23" s="40">
        <v>14</v>
      </c>
      <c r="B23" s="47" t="s">
        <v>169</v>
      </c>
      <c r="C23" s="33" t="s">
        <v>43</v>
      </c>
      <c r="D23" s="42">
        <v>2</v>
      </c>
      <c r="E23" s="43">
        <v>2</v>
      </c>
      <c r="F23" s="44">
        <v>10</v>
      </c>
      <c r="G23" s="45">
        <v>2</v>
      </c>
      <c r="H23" s="46">
        <v>12</v>
      </c>
      <c r="I23" s="43">
        <v>8</v>
      </c>
      <c r="J23" s="95"/>
      <c r="K23" s="89">
        <f ca="1">OFFSET(Очки!$A$2,F23,D23+OFFSET(Очки!$A$18,0,$C$41-1)-1)</f>
        <v>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OFFSET(Очки!$A$2,I23,G23+OFFSET(Очки!$A$18,0,$C$41-1)-1)</f>
        <v>6</v>
      </c>
      <c r="P23" s="39">
        <f ca="1">IF(I23&lt;H23,OFFSET(Очки!$A$20,2+H23-I23,IF(G23=1,13-H23,10+G23)),0)</f>
        <v>2.8</v>
      </c>
      <c r="Q23" s="39"/>
      <c r="R23" s="90"/>
      <c r="S23" s="102">
        <f ca="1">SUM(J23:R23)</f>
        <v>13.8</v>
      </c>
    </row>
    <row r="24" spans="1:19" ht="15.75">
      <c r="A24" s="40">
        <v>15</v>
      </c>
      <c r="B24" s="47" t="s">
        <v>86</v>
      </c>
      <c r="C24" s="33" t="s">
        <v>43</v>
      </c>
      <c r="D24" s="42">
        <v>2</v>
      </c>
      <c r="E24" s="43">
        <v>5</v>
      </c>
      <c r="F24" s="44">
        <v>11</v>
      </c>
      <c r="G24" s="45">
        <v>3</v>
      </c>
      <c r="H24" s="46">
        <v>10</v>
      </c>
      <c r="I24" s="43">
        <v>2</v>
      </c>
      <c r="J24" s="95"/>
      <c r="K24" s="89">
        <f ca="1">OFFSET(Очки!$A$2,F24,D24+OFFSET(Очки!$A$18,0,$C$41-1)-1)</f>
        <v>4.5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OFFSET(Очки!$A$2,I24,G24+OFFSET(Очки!$A$18,0,$C$41-1)-1)</f>
        <v>5</v>
      </c>
      <c r="P24" s="39">
        <f ca="1">IF(I24&lt;H24,OFFSET(Очки!$A$20,2+H24-I24,IF(G24=1,13-H24,10+G24)),0)</f>
        <v>4</v>
      </c>
      <c r="Q24" s="39"/>
      <c r="R24" s="90"/>
      <c r="S24" s="102">
        <f ca="1">SUM(J24:R24)</f>
        <v>13.5</v>
      </c>
    </row>
    <row r="25" spans="1:19" ht="15.75">
      <c r="A25" s="40">
        <v>16</v>
      </c>
      <c r="B25" s="47" t="s">
        <v>98</v>
      </c>
      <c r="C25" s="33">
        <v>2.5</v>
      </c>
      <c r="D25" s="42">
        <v>2</v>
      </c>
      <c r="E25" s="43">
        <v>7</v>
      </c>
      <c r="F25" s="44">
        <v>6</v>
      </c>
      <c r="G25" s="45">
        <v>2</v>
      </c>
      <c r="H25" s="46">
        <v>5</v>
      </c>
      <c r="I25" s="43">
        <v>10</v>
      </c>
      <c r="J25" s="95"/>
      <c r="K25" s="89">
        <f ca="1">OFFSET(Очки!$A$2,F25,D25+OFFSET(Очки!$A$18,0,$C$41-1)-1)</f>
        <v>7</v>
      </c>
      <c r="L25" s="39">
        <f ca="1">IF(F25&lt;E25,OFFSET(Очки!$A$20,2+E25-F25,IF(D25=1,13-E25,10+D25)),0)</f>
        <v>0.7</v>
      </c>
      <c r="M25" s="39"/>
      <c r="N25" s="92"/>
      <c r="O25" s="89">
        <f ca="1">OFFSET(Очки!$A$2,I25,G25+OFFSET(Очки!$A$18,0,$C$41-1)-1)</f>
        <v>5</v>
      </c>
      <c r="P25" s="39">
        <f ca="1">IF(I25&lt;H25,OFFSET(Очки!$A$20,2+H25-I25,IF(G25=1,13-H25,10+G25)),0)</f>
        <v>0</v>
      </c>
      <c r="Q25" s="39"/>
      <c r="R25" s="90"/>
      <c r="S25" s="102">
        <f ca="1">SUM(J25:R25)</f>
        <v>12.7</v>
      </c>
    </row>
    <row r="26" spans="1:19" ht="15.75">
      <c r="A26" s="40">
        <v>17</v>
      </c>
      <c r="B26" s="47" t="s">
        <v>162</v>
      </c>
      <c r="C26" s="33">
        <v>7</v>
      </c>
      <c r="D26" s="42">
        <v>3</v>
      </c>
      <c r="E26" s="43">
        <v>6</v>
      </c>
      <c r="F26" s="44">
        <v>9</v>
      </c>
      <c r="G26" s="45">
        <v>2</v>
      </c>
      <c r="H26" s="46">
        <v>2</v>
      </c>
      <c r="I26" s="43">
        <v>1</v>
      </c>
      <c r="J26" s="95"/>
      <c r="K26" s="89">
        <f ca="1">OFFSET(Очки!$A$2,F26,D26+OFFSET(Очки!$A$18,0,$C$41-1)-1)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OFFSET(Очки!$A$2,I26,G26+OFFSET(Очки!$A$18,0,$C$41-1)-1)</f>
        <v>11.5</v>
      </c>
      <c r="P26" s="39">
        <f ca="1">IF(I26&lt;H26,OFFSET(Очки!$A$20,2+H26-I26,IF(G26=1,13-H26,10+G26)),0)</f>
        <v>0.7</v>
      </c>
      <c r="Q26" s="39"/>
      <c r="R26" s="90"/>
      <c r="S26" s="102">
        <f ca="1">SUM(J26:R26)</f>
        <v>12.2</v>
      </c>
    </row>
    <row r="27" spans="1:19" ht="15.75">
      <c r="A27" s="40">
        <v>18</v>
      </c>
      <c r="B27" s="47" t="s">
        <v>163</v>
      </c>
      <c r="C27" s="33"/>
      <c r="D27" s="42">
        <v>2</v>
      </c>
      <c r="E27" s="43">
        <v>9</v>
      </c>
      <c r="F27" s="44">
        <v>7</v>
      </c>
      <c r="G27" s="45">
        <v>2</v>
      </c>
      <c r="H27" s="46">
        <v>9</v>
      </c>
      <c r="I27" s="43">
        <v>4</v>
      </c>
      <c r="J27" s="95"/>
      <c r="K27" s="89">
        <f ca="1">OFFSET(Очки!$A$2,F27,D27+OFFSET(Очки!$A$18,0,$C$41-1)-1)</f>
        <v>6.5</v>
      </c>
      <c r="L27" s="39">
        <f ca="1">IF(F27&lt;E27,OFFSET(Очки!$A$20,2+E27-F27,IF(D27=1,13-E27,10+D27)),0)</f>
        <v>1.4</v>
      </c>
      <c r="M27" s="39"/>
      <c r="N27" s="92">
        <f>-4-4</f>
        <v>-8</v>
      </c>
      <c r="O27" s="89">
        <f ca="1">OFFSET(Очки!$A$2,I27,G27+OFFSET(Очки!$A$18,0,$C$41-1)-1)</f>
        <v>8.5</v>
      </c>
      <c r="P27" s="39">
        <f ca="1">IF(I27&lt;H27,OFFSET(Очки!$A$20,2+H27-I27,IF(G27=1,13-H27,10+G27)),0)</f>
        <v>3.5</v>
      </c>
      <c r="Q27" s="39"/>
      <c r="R27" s="90"/>
      <c r="S27" s="102">
        <f ca="1">SUM(J27:R27)</f>
        <v>11.9</v>
      </c>
    </row>
    <row r="28" spans="1:19" ht="15.75">
      <c r="A28" s="40">
        <v>19</v>
      </c>
      <c r="B28" s="41" t="s">
        <v>71</v>
      </c>
      <c r="C28" s="33">
        <v>5</v>
      </c>
      <c r="D28" s="42">
        <v>1</v>
      </c>
      <c r="E28" s="43">
        <v>9</v>
      </c>
      <c r="F28" s="44">
        <v>10</v>
      </c>
      <c r="G28" s="45">
        <v>1</v>
      </c>
      <c r="H28" s="46">
        <v>8</v>
      </c>
      <c r="I28" s="43">
        <v>7</v>
      </c>
      <c r="J28" s="95"/>
      <c r="K28" s="89">
        <f ca="1">OFFSET(Очки!$A$2,F28,D28+OFFSET(Очки!$A$18,0,$C$41-1)-1)</f>
        <v>10.5</v>
      </c>
      <c r="L28" s="39">
        <f ca="1">IF(F28&lt;E28,OFFSET(Очки!$A$20,2+E28-F28,IF(D28=1,13-E28,10+D28)),0)</f>
        <v>0</v>
      </c>
      <c r="M28" s="39">
        <v>0.5</v>
      </c>
      <c r="N28" s="92"/>
      <c r="O28" s="89">
        <f ca="1">OFFSET(Очки!$A$2,I28,G28+OFFSET(Очки!$A$18,0,$C$41-1)-1)</f>
        <v>12</v>
      </c>
      <c r="P28" s="39">
        <f ca="1">IF(I28&lt;H28,OFFSET(Очки!$A$20,2+H28-I28,IF(G28=1,13-H28,10+G28)),0)</f>
        <v>1.2</v>
      </c>
      <c r="Q28" s="39">
        <v>0.5</v>
      </c>
      <c r="R28" s="90">
        <f>-7-7</f>
        <v>-14</v>
      </c>
      <c r="S28" s="102">
        <f ca="1">SUM(J28:R28)</f>
        <v>10.7</v>
      </c>
    </row>
    <row r="29" spans="1:19" ht="15.75">
      <c r="A29" s="40">
        <v>20</v>
      </c>
      <c r="B29" s="48" t="s">
        <v>158</v>
      </c>
      <c r="C29" s="33" t="s">
        <v>43</v>
      </c>
      <c r="D29" s="42">
        <v>1</v>
      </c>
      <c r="E29" s="43">
        <v>2</v>
      </c>
      <c r="F29" s="44">
        <v>12</v>
      </c>
      <c r="G29" s="45">
        <v>3</v>
      </c>
      <c r="H29" s="46">
        <v>4</v>
      </c>
      <c r="I29" s="43">
        <v>1</v>
      </c>
      <c r="J29" s="95"/>
      <c r="K29" s="89">
        <f ca="1">OFFSET(Очки!$A$2,F29,D29+OFFSET(Очки!$A$18,0,$C$41-1)-1)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OFFSET(Очки!$A$2,I29,G29+OFFSET(Очки!$A$18,0,$C$41-1)-1)</f>
        <v>6</v>
      </c>
      <c r="P29" s="39">
        <f ca="1">IF(I29&lt;H29,OFFSET(Очки!$A$20,2+H29-I29,IF(G29=1,13-H29,10+G29)),0)</f>
        <v>1.5</v>
      </c>
      <c r="Q29" s="39"/>
      <c r="R29" s="90"/>
      <c r="S29" s="102">
        <f ca="1">SUM(J29:R29)</f>
        <v>7.5</v>
      </c>
    </row>
    <row r="30" spans="1:19" ht="15.75">
      <c r="A30" s="40">
        <v>21</v>
      </c>
      <c r="B30" s="47" t="s">
        <v>90</v>
      </c>
      <c r="C30" s="33">
        <v>7.5</v>
      </c>
      <c r="D30" s="42">
        <v>2</v>
      </c>
      <c r="E30" s="43">
        <v>8</v>
      </c>
      <c r="F30" s="44">
        <v>7</v>
      </c>
      <c r="G30" s="45">
        <v>2</v>
      </c>
      <c r="H30" s="46">
        <v>7</v>
      </c>
      <c r="I30" s="43">
        <v>7</v>
      </c>
      <c r="J30" s="95"/>
      <c r="K30" s="89">
        <f ca="1">OFFSET(Очки!$A$2,F30,D30+OFFSET(Очки!$A$18,0,$C$41-1)-1)</f>
        <v>6.5</v>
      </c>
      <c r="L30" s="39">
        <f ca="1">IF(F30&lt;E30,OFFSET(Очки!$A$20,2+E30-F30,IF(D30=1,13-E30,10+D30)),0)</f>
        <v>0.7</v>
      </c>
      <c r="M30" s="39"/>
      <c r="N30" s="92">
        <f>-4-4</f>
        <v>-8</v>
      </c>
      <c r="O30" s="89">
        <f ca="1">OFFSET(Очки!$A$2,I30,G30+OFFSET(Очки!$A$18,0,$C$41-1)-1)</f>
        <v>6.5</v>
      </c>
      <c r="P30" s="39">
        <f ca="1">IF(I30&lt;H30,OFFSET(Очки!$A$20,2+H30-I30,IF(G30=1,13-H30,10+G30)),0)</f>
        <v>0</v>
      </c>
      <c r="Q30" s="39"/>
      <c r="R30" s="90"/>
      <c r="S30" s="102">
        <f ca="1">SUM(J30:R30)</f>
        <v>5.7</v>
      </c>
    </row>
    <row r="31" spans="1:19" ht="15.75">
      <c r="A31" s="40">
        <v>22</v>
      </c>
      <c r="B31" s="47" t="s">
        <v>75</v>
      </c>
      <c r="C31" s="33"/>
      <c r="D31" s="42">
        <v>2</v>
      </c>
      <c r="E31" s="43">
        <v>12</v>
      </c>
      <c r="F31" s="44">
        <v>11</v>
      </c>
      <c r="G31" s="45">
        <v>2</v>
      </c>
      <c r="H31" s="46">
        <v>4</v>
      </c>
      <c r="I31" s="43">
        <v>12</v>
      </c>
      <c r="J31" s="95"/>
      <c r="K31" s="89">
        <f ca="1">OFFSET(Очки!$A$2,F31,D31+OFFSET(Очки!$A$18,0,$C$41-1)-1)</f>
        <v>4.5</v>
      </c>
      <c r="L31" s="39">
        <f ca="1">IF(F31&lt;E31,OFFSET(Очки!$A$20,2+E31-F31,IF(D31=1,13-E31,10+D31)),0)</f>
        <v>0.7</v>
      </c>
      <c r="M31" s="39"/>
      <c r="N31" s="92"/>
      <c r="O31" s="89">
        <f ca="1">OFFSET(Очки!$A$2,I31,G31+OFFSET(Очки!$A$18,0,$C$41-1)-1)</f>
        <v>0</v>
      </c>
      <c r="P31" s="39">
        <f ca="1">IF(I31&lt;H31,OFFSET(Очки!$A$20,2+H31-I31,IF(G31=1,13-H31,10+G31)),0)</f>
        <v>0</v>
      </c>
      <c r="Q31" s="39"/>
      <c r="R31" s="90"/>
      <c r="S31" s="102">
        <f ca="1">SUM(J31:R31)</f>
        <v>5.2</v>
      </c>
    </row>
    <row r="32" spans="1:19" ht="15.75">
      <c r="A32" s="40">
        <v>23</v>
      </c>
      <c r="B32" s="47" t="s">
        <v>170</v>
      </c>
      <c r="C32" s="33">
        <v>2.5</v>
      </c>
      <c r="D32" s="42">
        <v>3</v>
      </c>
      <c r="E32" s="43">
        <v>1</v>
      </c>
      <c r="F32" s="44">
        <v>6</v>
      </c>
      <c r="G32" s="45">
        <v>3</v>
      </c>
      <c r="H32" s="46">
        <v>5</v>
      </c>
      <c r="I32" s="43">
        <v>4</v>
      </c>
      <c r="J32" s="95"/>
      <c r="K32" s="89">
        <f ca="1">OFFSET(Очки!$A$2,F32,D32+OFFSET(Очки!$A$18,0,$C$41-1)-1)</f>
        <v>1.5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OFFSET(Очки!$A$2,I32,G32+OFFSET(Очки!$A$18,0,$C$41-1)-1)</f>
        <v>3</v>
      </c>
      <c r="P32" s="39">
        <f ca="1">IF(I32&lt;H32,OFFSET(Очки!$A$20,2+H32-I32,IF(G32=1,13-H32,10+G32)),0)</f>
        <v>0.5</v>
      </c>
      <c r="Q32" s="39"/>
      <c r="R32" s="90"/>
      <c r="S32" s="102">
        <f ca="1">SUM(J32:R32)</f>
        <v>5</v>
      </c>
    </row>
    <row r="33" spans="1:19" ht="15.75">
      <c r="A33" s="40">
        <v>24</v>
      </c>
      <c r="B33" s="48" t="s">
        <v>160</v>
      </c>
      <c r="C33" s="33" t="s">
        <v>43</v>
      </c>
      <c r="D33" s="42">
        <v>3</v>
      </c>
      <c r="E33" s="43">
        <v>3</v>
      </c>
      <c r="F33" s="44">
        <v>3</v>
      </c>
      <c r="G33" s="45">
        <v>3</v>
      </c>
      <c r="H33" s="46">
        <v>6</v>
      </c>
      <c r="I33" s="43">
        <v>8</v>
      </c>
      <c r="J33" s="95"/>
      <c r="K33" s="89">
        <f ca="1">OFFSET(Очки!$A$2,F33,D33+OFFSET(Очки!$A$18,0,$C$41-1)-1)</f>
        <v>4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OFFSET(Очки!$A$2,I33,G33+OFFSET(Очки!$A$18,0,$C$41-1)-1)</f>
        <v>0.5</v>
      </c>
      <c r="P33" s="39">
        <f ca="1">IF(I33&lt;H33,OFFSET(Очки!$A$20,2+H33-I33,IF(G33=1,13-H33,10+G33)),0)</f>
        <v>0</v>
      </c>
      <c r="Q33" s="39"/>
      <c r="R33" s="90"/>
      <c r="S33" s="102">
        <f ca="1">SUM(J33:R33)</f>
        <v>4.5</v>
      </c>
    </row>
    <row r="34" spans="1:19" ht="15.75">
      <c r="A34" s="40">
        <v>24</v>
      </c>
      <c r="B34" s="47" t="s">
        <v>144</v>
      </c>
      <c r="C34" s="33">
        <v>2.5</v>
      </c>
      <c r="D34" s="42">
        <v>3</v>
      </c>
      <c r="E34" s="43">
        <v>8</v>
      </c>
      <c r="F34" s="44">
        <v>8</v>
      </c>
      <c r="G34" s="45">
        <v>3</v>
      </c>
      <c r="H34" s="46">
        <v>2</v>
      </c>
      <c r="I34" s="43">
        <v>3</v>
      </c>
      <c r="J34" s="95"/>
      <c r="K34" s="89">
        <f ca="1">OFFSET(Очки!$A$2,F34,D34+OFFSET(Очки!$A$18,0,$C$41-1)-1)</f>
        <v>0.5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OFFSET(Очки!$A$2,I34,G34+OFFSET(Очки!$A$18,0,$C$41-1)-1)</f>
        <v>4</v>
      </c>
      <c r="P34" s="39">
        <f ca="1">IF(I34&lt;H34,OFFSET(Очки!$A$20,2+H34-I34,IF(G34=1,13-H34,10+G34)),0)</f>
        <v>0</v>
      </c>
      <c r="Q34" s="39"/>
      <c r="R34" s="90"/>
      <c r="S34" s="102">
        <f ca="1">SUM(J34:R34)</f>
        <v>4.5</v>
      </c>
    </row>
    <row r="35" spans="1:19" ht="15.75">
      <c r="A35" s="40">
        <v>26</v>
      </c>
      <c r="B35" s="32" t="s">
        <v>171</v>
      </c>
      <c r="C35" s="33" t="s">
        <v>43</v>
      </c>
      <c r="D35" s="42">
        <v>3</v>
      </c>
      <c r="E35" s="43">
        <v>10</v>
      </c>
      <c r="F35" s="44">
        <v>7</v>
      </c>
      <c r="G35" s="45">
        <v>3</v>
      </c>
      <c r="H35" s="46">
        <v>1</v>
      </c>
      <c r="I35" s="43">
        <v>7</v>
      </c>
      <c r="J35" s="95"/>
      <c r="K35" s="89">
        <f ca="1">OFFSET(Очки!$A$2,F35,D35+OFFSET(Очки!$A$18,0,$C$41-1)-1)</f>
        <v>1</v>
      </c>
      <c r="L35" s="39">
        <f ca="1">IF(F35&lt;E35,OFFSET(Очки!$A$20,2+E35-F35,IF(D35=1,13-E35,10+D35)),0)</f>
        <v>1.5</v>
      </c>
      <c r="M35" s="39"/>
      <c r="N35" s="92"/>
      <c r="O35" s="89">
        <f ca="1">OFFSET(Очки!$A$2,I35,G35+OFFSET(Очки!$A$18,0,$C$41-1)-1)</f>
        <v>1</v>
      </c>
      <c r="P35" s="39">
        <f ca="1">IF(I35&lt;H35,OFFSET(Очки!$A$20,2+H35-I35,IF(G35=1,13-H35,10+G35)),0)</f>
        <v>0</v>
      </c>
      <c r="Q35" s="39"/>
      <c r="R35" s="90"/>
      <c r="S35" s="102">
        <f ca="1">SUM(J35:R35)</f>
        <v>3.5</v>
      </c>
    </row>
    <row r="36" spans="1:19" ht="15.75">
      <c r="A36" s="40">
        <v>27</v>
      </c>
      <c r="B36" s="47" t="s">
        <v>154</v>
      </c>
      <c r="C36" s="33"/>
      <c r="D36" s="42">
        <v>3</v>
      </c>
      <c r="E36" s="43">
        <v>5</v>
      </c>
      <c r="F36" s="44">
        <v>9</v>
      </c>
      <c r="G36" s="45">
        <v>3</v>
      </c>
      <c r="H36" s="46">
        <v>7</v>
      </c>
      <c r="I36" s="43">
        <v>5</v>
      </c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OFFSET(Очки!$A$2,I36,G36+OFFSET(Очки!$A$18,0,$C$41-1)-1)</f>
        <v>2</v>
      </c>
      <c r="P36" s="39">
        <f ca="1">IF(I36&lt;H36,OFFSET(Очки!$A$20,2+H36-I36,IF(G36=1,13-H36,10+G36)),0)</f>
        <v>1</v>
      </c>
      <c r="Q36" s="39"/>
      <c r="R36" s="90"/>
      <c r="S36" s="102">
        <f ca="1">SUM(J36:R36)</f>
        <v>3</v>
      </c>
    </row>
    <row r="37" spans="1:19" ht="15.75">
      <c r="A37" s="40">
        <v>28</v>
      </c>
      <c r="B37" s="47" t="s">
        <v>161</v>
      </c>
      <c r="C37" s="33" t="s">
        <v>43</v>
      </c>
      <c r="D37" s="42">
        <v>3</v>
      </c>
      <c r="E37" s="43">
        <v>11</v>
      </c>
      <c r="F37" s="44">
        <v>5</v>
      </c>
      <c r="G37" s="45">
        <v>3</v>
      </c>
      <c r="H37" s="46">
        <v>9</v>
      </c>
      <c r="I37" s="43">
        <v>11</v>
      </c>
      <c r="J37" s="95"/>
      <c r="K37" s="89">
        <f ca="1">OFFSET(Очки!$A$2,F37,D37+OFFSET(Очки!$A$18,0,$C$41-1)-1)</f>
        <v>2</v>
      </c>
      <c r="L37" s="39">
        <f ca="1">IF(F37&lt;E37,OFFSET(Очки!$A$20,2+E37-F37,IF(D37=1,13-E37,10+D37)),0)</f>
        <v>3</v>
      </c>
      <c r="M37" s="39"/>
      <c r="N37" s="92">
        <v>-4</v>
      </c>
      <c r="O37" s="89">
        <f ca="1">OFFSET(Очки!$A$2,I37,G37+OFFSET(Очки!$A$18,0,$C$41-1)-1)</f>
        <v>0</v>
      </c>
      <c r="P37" s="39">
        <f ca="1">IF(I37&lt;H37,OFFSET(Очки!$A$20,2+H37-I37,IF(G37=1,13-H37,10+G37)),0)</f>
        <v>0</v>
      </c>
      <c r="Q37" s="39"/>
      <c r="R37" s="90"/>
      <c r="S37" s="102">
        <f ca="1">SUM(J37:R37)</f>
        <v>1</v>
      </c>
    </row>
    <row r="38" spans="1:19" ht="15.75">
      <c r="A38" s="40">
        <v>29</v>
      </c>
      <c r="B38" s="48" t="s">
        <v>168</v>
      </c>
      <c r="C38" s="33" t="s">
        <v>43</v>
      </c>
      <c r="D38" s="89">
        <v>3</v>
      </c>
      <c r="E38" s="137">
        <v>9</v>
      </c>
      <c r="F38" s="90">
        <v>11</v>
      </c>
      <c r="G38" s="140">
        <v>3</v>
      </c>
      <c r="H38" s="39">
        <v>3</v>
      </c>
      <c r="I38" s="137">
        <v>9</v>
      </c>
      <c r="J38" s="33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/>
      <c r="S38" s="102">
        <f ca="1">SUM(J38:R38)</f>
        <v>0</v>
      </c>
    </row>
    <row r="39" spans="1:19" ht="15.75">
      <c r="A39" s="40">
        <v>30</v>
      </c>
      <c r="B39" s="47" t="s">
        <v>141</v>
      </c>
      <c r="C39" s="33" t="s">
        <v>43</v>
      </c>
      <c r="D39" s="49">
        <v>3</v>
      </c>
      <c r="E39" s="50">
        <v>4</v>
      </c>
      <c r="F39" s="51">
        <v>2</v>
      </c>
      <c r="G39" s="45">
        <v>3</v>
      </c>
      <c r="H39" s="52">
        <v>8</v>
      </c>
      <c r="I39" s="50">
        <v>8</v>
      </c>
      <c r="J39" s="95"/>
      <c r="K39" s="89">
        <f ca="1">OFFSET(Очки!$A$2,F39,D39+OFFSET(Очки!$A$18,0,$C$41-1)-1)</f>
        <v>5</v>
      </c>
      <c r="L39" s="39">
        <f ca="1">IF(F39&lt;E39,OFFSET(Очки!$A$20,2+E39-F39,IF(D39=1,13-E39,10+D39)),0)</f>
        <v>1</v>
      </c>
      <c r="M39" s="39"/>
      <c r="N39" s="92"/>
      <c r="O39" s="89">
        <f ca="1">OFFSET(Очки!$A$2,I39,G39+OFFSET(Очки!$A$18,0,$C$41-1)-1)</f>
        <v>0.5</v>
      </c>
      <c r="P39" s="39">
        <f ca="1">IF(I39&lt;H39,OFFSET(Очки!$A$20,2+H39-I39,IF(G39=1,13-H39,10+G39)),0)</f>
        <v>0</v>
      </c>
      <c r="Q39" s="39"/>
      <c r="R39" s="90">
        <v>-8</v>
      </c>
      <c r="S39" s="102">
        <f ca="1">SUM(J39:R39)</f>
        <v>-1.5</v>
      </c>
    </row>
    <row r="40" spans="1:19" ht="16.5" thickBot="1">
      <c r="A40" s="40">
        <v>31</v>
      </c>
      <c r="B40" s="53" t="s">
        <v>159</v>
      </c>
      <c r="C40" s="54" t="s">
        <v>43</v>
      </c>
      <c r="D40" s="136">
        <v>3</v>
      </c>
      <c r="E40" s="138">
        <v>2</v>
      </c>
      <c r="F40" s="139">
        <v>4</v>
      </c>
      <c r="G40" s="141">
        <v>3</v>
      </c>
      <c r="H40" s="142">
        <v>11</v>
      </c>
      <c r="I40" s="138">
        <v>5</v>
      </c>
      <c r="J40" s="143"/>
      <c r="K40" s="55">
        <f ca="1">OFFSET(Очки!$A$2,F40,D40+OFFSET(Очки!$A$18,0,$C$41-1)-1)</f>
        <v>3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2</v>
      </c>
      <c r="P40" s="59">
        <f ca="1">IF(I40&lt;H40,OFFSET(Очки!$A$20,2+H40-I40,IF(G40=1,13-H40,10+G40)),0)</f>
        <v>3</v>
      </c>
      <c r="Q40" s="59"/>
      <c r="R40" s="57">
        <f>-3-8</f>
        <v>-11</v>
      </c>
      <c r="S40" s="103">
        <f ca="1">SUM(J40:R40)</f>
        <v>-3</v>
      </c>
    </row>
    <row r="41" spans="1:19" ht="15.75">
      <c r="A41" s="60"/>
      <c r="B41" s="61" t="s">
        <v>44</v>
      </c>
      <c r="C41" s="61">
        <f>COUNTA(B6:B40)</f>
        <v>35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A9:S40">
    <sortCondition descending="1" ref="S9:S40"/>
  </sortState>
  <mergeCells count="17"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</mergeCells>
  <conditionalFormatting sqref="L6:L40">
    <cfRule type="expression" dxfId="1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Очки</vt:lpstr>
      <vt:lpstr>24.04</vt:lpstr>
      <vt:lpstr>01.05</vt:lpstr>
      <vt:lpstr>08.05</vt:lpstr>
      <vt:lpstr>15.05</vt:lpstr>
      <vt:lpstr>22.05</vt:lpstr>
      <vt:lpstr>29.05</vt:lpstr>
      <vt:lpstr>05.06</vt:lpstr>
      <vt:lpstr>12.06</vt:lpstr>
      <vt:lpstr>12121 (7)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Картинг</dc:creator>
  <cp:lastModifiedBy>Красовська Вікторія</cp:lastModifiedBy>
  <cp:revision>13</cp:revision>
  <cp:lastPrinted>2018-06-12T20:28:08Z</cp:lastPrinted>
  <dcterms:created xsi:type="dcterms:W3CDTF">2006-09-16T00:00:00Z</dcterms:created>
  <dcterms:modified xsi:type="dcterms:W3CDTF">2018-06-12T21:46:03Z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